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C:\Users\U80811653\AppData\Local\rubicon\Acta Nova Client\Data\62624104\"/>
    </mc:Choice>
  </mc:AlternateContent>
  <xr:revisionPtr revIDLastSave="0" documentId="13_ncr:1_{333964A5-1B28-4DFE-831D-3CFFD5D505E5}" xr6:coauthVersionLast="47" xr6:coauthVersionMax="47" xr10:uidLastSave="{00000000-0000-0000-0000-000000000000}"/>
  <bookViews>
    <workbookView xWindow="-120" yWindow="-120" windowWidth="25440" windowHeight="15270" xr2:uid="{00000000-000D-0000-FFFF-FFFF00000000}"/>
  </bookViews>
  <sheets>
    <sheet name="Angaben Schlussabrechnung" sheetId="29" r:id="rId1"/>
    <sheet name="H1 Zusammenfass. der Kosten" sheetId="1" r:id="rId2"/>
    <sheet name="H1 Kalk. def. Bundesbeitrag" sheetId="4" r:id="rId3"/>
    <sheet name="H2 Kennzahlen Schlussabrechnung" sheetId="5" r:id="rId4"/>
    <sheet name="Paramètres" sheetId="30" r:id="rId5"/>
  </sheets>
  <definedNames>
    <definedName name="OLE_LINK2" localSheetId="3">'H2 Kennzahlen Schlussabrechnung'!#REF!</definedName>
    <definedName name="_xlnm.Print_Area" localSheetId="2">'H1 Kalk. def. Bundesbeitrag'!$A$1:$G$24</definedName>
    <definedName name="_xlnm.Print_Area" localSheetId="1">'H1 Zusammenfass. der Kosten'!$A$1:$L$37</definedName>
    <definedName name="_xlnm.Print_Area" localSheetId="3">'H2 Kennzahlen Schlussabrechnung'!$A$1:$I$18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4" l="1"/>
  <c r="C16" i="4"/>
  <c r="J24" i="1"/>
  <c r="E71" i="30" l="1"/>
  <c r="D71" i="30" s="1"/>
  <c r="J13" i="1"/>
  <c r="J12" i="1"/>
  <c r="J10" i="1"/>
  <c r="J9" i="1"/>
  <c r="J8" i="1"/>
  <c r="J25" i="1"/>
  <c r="J23" i="1"/>
  <c r="J22" i="1"/>
  <c r="J20" i="1"/>
  <c r="J19" i="1"/>
  <c r="J18" i="1"/>
  <c r="D60" i="30" l="1"/>
  <c r="D72" i="30"/>
  <c r="L22" i="1"/>
  <c r="L23" i="1"/>
  <c r="L24" i="1"/>
  <c r="L25" i="1"/>
  <c r="L18" i="1"/>
  <c r="L19" i="1"/>
  <c r="L20" i="1"/>
  <c r="E26" i="1"/>
  <c r="E28" i="1" s="1"/>
  <c r="G26" i="1"/>
  <c r="J26" i="1"/>
  <c r="J28" i="1" s="1"/>
  <c r="B16" i="4" s="1"/>
  <c r="L9" i="1"/>
  <c r="D34" i="30" s="1"/>
  <c r="L13" i="1"/>
  <c r="D13" i="1"/>
  <c r="L12" i="1"/>
  <c r="D12" i="1"/>
  <c r="L16" i="1"/>
  <c r="D35" i="30" s="1"/>
  <c r="D16" i="1"/>
  <c r="L15" i="1"/>
  <c r="D25" i="30" s="1"/>
  <c r="D15" i="1"/>
  <c r="D19" i="1"/>
  <c r="D23" i="1"/>
  <c r="L8" i="1"/>
  <c r="D24" i="30" s="1"/>
  <c r="D8" i="1"/>
  <c r="D9" i="1"/>
  <c r="E2" i="30"/>
  <c r="E3" i="30" s="1"/>
  <c r="D7" i="4" s="1"/>
  <c r="C9" i="4"/>
  <c r="A16" i="4"/>
  <c r="L10" i="1"/>
  <c r="L27" i="1"/>
  <c r="D18" i="1"/>
  <c r="D24" i="1"/>
  <c r="D20" i="1"/>
  <c r="C17" i="5"/>
  <c r="F11" i="5"/>
  <c r="C11" i="5"/>
  <c r="D27" i="1"/>
  <c r="D25" i="1"/>
  <c r="D22" i="1"/>
  <c r="D10" i="1"/>
  <c r="B3" i="4"/>
  <c r="B2" i="4"/>
  <c r="B1" i="4"/>
  <c r="B9" i="4"/>
  <c r="B4" i="5"/>
  <c r="B3" i="5"/>
  <c r="B2" i="5"/>
  <c r="C4" i="1"/>
  <c r="C3" i="1"/>
  <c r="C2" i="1"/>
  <c r="D9" i="4"/>
  <c r="D26" i="30" l="1"/>
  <c r="D27" i="30" s="1"/>
  <c r="D26" i="1"/>
  <c r="D8" i="29"/>
  <c r="C8" i="29"/>
  <c r="E9" i="4"/>
  <c r="F9" i="4" s="1"/>
  <c r="H11" i="5"/>
  <c r="G28" i="1"/>
  <c r="D28" i="1" s="1"/>
  <c r="D36" i="30"/>
  <c r="D37" i="30" s="1"/>
  <c r="L26" i="1"/>
  <c r="L28" i="1" s="1"/>
  <c r="A9" i="4" s="1"/>
  <c r="A14" i="4"/>
  <c r="F8" i="5"/>
  <c r="D73" i="30"/>
  <c r="D74" i="30" s="1"/>
  <c r="E75" i="30" s="1"/>
  <c r="D75" i="30" s="1"/>
  <c r="G9" i="4" l="1"/>
  <c r="G6" i="4" s="1"/>
  <c r="D46" i="30"/>
  <c r="A22" i="4" l="1"/>
  <c r="D53" i="30"/>
  <c r="D63" i="30" s="1"/>
  <c r="D65" i="30" s="1"/>
  <c r="B22" i="4"/>
  <c r="B17" i="5" s="1"/>
  <c r="D22" i="4"/>
  <c r="A17" i="5" s="1"/>
  <c r="C22" i="4"/>
  <c r="G11" i="5" s="1"/>
  <c r="E22" i="4" l="1"/>
  <c r="E16" i="4" s="1"/>
  <c r="G1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Alt Michel ASTRA</author>
  </authors>
  <commentList>
    <comment ref="C3" authorId="0" shapeId="0" xr:uid="{00000000-0006-0000-0000-000001000000}">
      <text>
        <r>
          <rPr>
            <sz val="10"/>
            <color indexed="81"/>
            <rFont val="Arial"/>
            <family val="2"/>
          </rPr>
          <t>gemäss 1. Seite der Finanzierungsvereinbarung</t>
        </r>
      </text>
    </comment>
    <comment ref="C4" authorId="0" shapeId="0" xr:uid="{00000000-0006-0000-0000-000002000000}">
      <text>
        <r>
          <rPr>
            <sz val="10"/>
            <color indexed="81"/>
            <rFont val="Arial"/>
            <family val="2"/>
          </rPr>
          <t>Nr. gemäss Ziffer 2.1 der Finanzierungsvereinbarung</t>
        </r>
      </text>
    </comment>
    <comment ref="C5" authorId="0" shapeId="0" xr:uid="{00000000-0006-0000-0000-000003000000}">
      <text>
        <r>
          <rPr>
            <sz val="10"/>
            <color indexed="81"/>
            <rFont val="Arial"/>
            <family val="2"/>
          </rPr>
          <t>Name gemäss Titelseite der Finanzierungsvereinbarung (Name Paket / Nummer Teilmassnahme / Name Teilmassnahme)</t>
        </r>
      </text>
    </comment>
    <comment ref="B17" authorId="0" shapeId="0" xr:uid="{03166C2C-89F9-4BE0-8033-65C6B356EB2D}">
      <text>
        <r>
          <rPr>
            <sz val="9"/>
            <color indexed="81"/>
            <rFont val="Tahoma"/>
            <family val="2"/>
          </rPr>
          <t>Nur wenn eine Bewilligung für den vorzeitigen Baubeginn durch das ASTRA erteilt wurde</t>
        </r>
      </text>
    </comment>
  </commentList>
</comments>
</file>

<file path=xl/sharedStrings.xml><?xml version="1.0" encoding="utf-8"?>
<sst xmlns="http://schemas.openxmlformats.org/spreadsheetml/2006/main" count="222" uniqueCount="159">
  <si>
    <t xml:space="preserve"> </t>
  </si>
  <si>
    <t>KC7</t>
  </si>
  <si>
    <t>KC6</t>
  </si>
  <si>
    <t>KC8</t>
  </si>
  <si>
    <t>X1</t>
  </si>
  <si>
    <t>%</t>
  </si>
  <si>
    <t>CHF</t>
  </si>
  <si>
    <t>X1/X2</t>
  </si>
  <si>
    <t>MM.JJJJ</t>
  </si>
  <si>
    <t>(X2)</t>
  </si>
  <si>
    <t>(X1)*</t>
  </si>
  <si>
    <t xml:space="preserve">Kennzahlen Termin-Controlling (Teil A) 
Kennzahlen Kosten-Controlling (Teil C)  </t>
  </si>
  <si>
    <t>(Datum: MM.JJJJ)</t>
  </si>
  <si>
    <t>(in 5% Schritten)</t>
  </si>
  <si>
    <t>(CHF)</t>
  </si>
  <si>
    <t>T2</t>
  </si>
  <si>
    <t>T4</t>
  </si>
  <si>
    <t>T6</t>
  </si>
  <si>
    <t>T8</t>
  </si>
  <si>
    <t>T9</t>
  </si>
  <si>
    <t>KC0</t>
  </si>
  <si>
    <t>CHF *</t>
  </si>
  <si>
    <t>2/2</t>
  </si>
  <si>
    <t>1/2</t>
  </si>
  <si>
    <t>*</t>
  </si>
  <si>
    <t>KC2</t>
  </si>
  <si>
    <t>KC4</t>
  </si>
  <si>
    <t>X3</t>
  </si>
  <si>
    <t>(KC6)</t>
  </si>
  <si>
    <t>(KC2)</t>
  </si>
  <si>
    <t>(KC4)</t>
  </si>
  <si>
    <t>(X3)*</t>
  </si>
  <si>
    <t>Generation</t>
  </si>
  <si>
    <t>Preisstand</t>
  </si>
  <si>
    <t xml:space="preserve">selon convention
de financement </t>
  </si>
  <si>
    <t>(chiffre 3.1, alinéa 1 convention de financement)</t>
  </si>
  <si>
    <t>effectif</t>
  </si>
  <si>
    <t>Contributions effectives</t>
  </si>
  <si>
    <t xml:space="preserve">             = champs à compléter</t>
  </si>
  <si>
    <t>Etablissement de projet et direction des travaux</t>
  </si>
  <si>
    <r>
      <rPr>
        <b/>
        <sz val="10"/>
        <rFont val="Arial"/>
        <family val="2"/>
      </rPr>
      <t>I.</t>
    </r>
    <r>
      <rPr>
        <sz val="10"/>
        <rFont val="Arial"/>
        <family val="2"/>
      </rPr>
      <t xml:space="preserve"> Propre prestation / Travaux techniques (établissement du projet et direction des travaux)</t>
    </r>
  </si>
  <si>
    <t>Travaux de construction et travaux annexes</t>
  </si>
  <si>
    <r>
      <rPr>
        <b/>
        <sz val="10"/>
        <rFont val="Arial"/>
        <family val="2"/>
      </rPr>
      <t xml:space="preserve">I. </t>
    </r>
    <r>
      <rPr>
        <sz val="10"/>
        <rFont val="Arial"/>
        <family val="2"/>
      </rPr>
      <t>Propre prestation / Travaux de construction et travaux annexes</t>
    </r>
  </si>
  <si>
    <r>
      <rPr>
        <b/>
        <sz val="10"/>
        <rFont val="Arial"/>
        <family val="2"/>
      </rPr>
      <t>IV.</t>
    </r>
    <r>
      <rPr>
        <sz val="10"/>
        <rFont val="Arial"/>
        <family val="2"/>
      </rPr>
      <t xml:space="preserve"> Travaux de construction et travaux annexes avec autres taux de TVA</t>
    </r>
  </si>
  <si>
    <r>
      <rPr>
        <b/>
        <sz val="10"/>
        <rFont val="Arial"/>
        <family val="2"/>
      </rPr>
      <t>V.</t>
    </r>
    <r>
      <rPr>
        <sz val="10"/>
        <rFont val="Arial"/>
        <family val="2"/>
      </rPr>
      <t xml:space="preserve"> Travaux de construction et travaux annexes</t>
    </r>
  </si>
  <si>
    <t>Calcul</t>
  </si>
  <si>
    <t>Date signature de la convention de financement</t>
  </si>
  <si>
    <r>
      <rPr>
        <b/>
        <sz val="10"/>
        <rFont val="Arial"/>
        <family val="2"/>
      </rPr>
      <t>IV.</t>
    </r>
    <r>
      <rPr>
        <sz val="10"/>
        <rFont val="Arial"/>
        <family val="2"/>
      </rPr>
      <t xml:space="preserve"> Etablissement de projet et direction des travaux avec autres taux de TVA</t>
    </r>
  </si>
  <si>
    <r>
      <rPr>
        <b/>
        <sz val="10"/>
        <rFont val="Arial"/>
        <family val="2"/>
      </rPr>
      <t>VI.</t>
    </r>
    <r>
      <rPr>
        <sz val="10"/>
        <rFont val="Arial"/>
        <family val="2"/>
      </rPr>
      <t xml:space="preserve"> Etablissement de projet et direction des travaux</t>
    </r>
  </si>
  <si>
    <r>
      <rPr>
        <b/>
        <sz val="10"/>
        <color rgb="FFFF0000"/>
        <rFont val="Arial"/>
        <family val="2"/>
      </rPr>
      <t>B</t>
    </r>
    <r>
      <rPr>
        <b/>
        <sz val="10"/>
        <rFont val="Arial"/>
        <family val="2"/>
      </rPr>
      <t xml:space="preserve">   Total Travaux de construction et travaux annexes</t>
    </r>
  </si>
  <si>
    <r>
      <rPr>
        <b/>
        <sz val="10"/>
        <color rgb="FFFF0000"/>
        <rFont val="Arial"/>
        <family val="2"/>
      </rPr>
      <t xml:space="preserve">A  </t>
    </r>
    <r>
      <rPr>
        <b/>
        <sz val="10"/>
        <rFont val="Arial"/>
        <family val="2"/>
      </rPr>
      <t xml:space="preserve"> Total Etablissement de projet et direction des travaux</t>
    </r>
  </si>
  <si>
    <t>A / B</t>
  </si>
  <si>
    <r>
      <rPr>
        <b/>
        <sz val="10"/>
        <color rgb="FFFF0000"/>
        <rFont val="Arial"/>
        <family val="2"/>
      </rPr>
      <t>C</t>
    </r>
    <r>
      <rPr>
        <b/>
        <sz val="10"/>
        <rFont val="Arial"/>
        <family val="2"/>
      </rPr>
      <t xml:space="preserve">   Calcul Rapport entre Etude et travaux (y c recettes)</t>
    </r>
  </si>
  <si>
    <r>
      <rPr>
        <b/>
        <sz val="10"/>
        <color rgb="FFFF0000"/>
        <rFont val="Arial"/>
        <family val="2"/>
      </rPr>
      <t xml:space="preserve">D  </t>
    </r>
    <r>
      <rPr>
        <b/>
        <sz val="10"/>
        <rFont val="Arial"/>
        <family val="2"/>
      </rPr>
      <t xml:space="preserve"> Rapportl entre Etude et travaux</t>
    </r>
  </si>
  <si>
    <t>Date signature des directives de l'OFROU Version 14</t>
  </si>
  <si>
    <t>Rapport entre les dates de signatures C60 et C61</t>
  </si>
  <si>
    <t>Date autorisation de travaux anticipés</t>
  </si>
  <si>
    <t>Données H1</t>
  </si>
  <si>
    <t>Données décompte final</t>
  </si>
  <si>
    <r>
      <t xml:space="preserve">Rapport entre les dates de signatures C71 et C72 </t>
    </r>
    <r>
      <rPr>
        <sz val="10"/>
        <rFont val="Arial"/>
        <family val="2"/>
      </rPr>
      <t>intermédiaire</t>
    </r>
  </si>
  <si>
    <t>Rapport entre dates autor./signatureCF pour comparatif cellule H2 "Date début travaux"</t>
  </si>
  <si>
    <t>Kanton:</t>
  </si>
  <si>
    <t>Projektidentifikation:</t>
  </si>
  <si>
    <t>Name der Finanzierungsvereinbarung:</t>
  </si>
  <si>
    <t>Angaben für die Schlussabrechnung/-bericht</t>
  </si>
  <si>
    <t>Antrag senden an :</t>
  </si>
  <si>
    <t>Datum 
Inbetriebnahme</t>
  </si>
  <si>
    <t>Maximal Anteil Bund
(gemäss
Finanzierungs-
vereinbarung 
Ziff 1.3, Abs. 1)</t>
  </si>
  <si>
    <t xml:space="preserve">Max. anrechenbare 
Investitionskosten </t>
  </si>
  <si>
    <t xml:space="preserve">Maximaler
Bundesbeitrag
</t>
  </si>
  <si>
    <t>1. Generation</t>
  </si>
  <si>
    <t>2. Generation</t>
  </si>
  <si>
    <t>3. Generation</t>
  </si>
  <si>
    <t>4. Generation</t>
  </si>
  <si>
    <t>Preisstand Okt. 2005; exkl. Teuerung, exkl. MWST</t>
  </si>
  <si>
    <t>Preisstand April 2016; exkl. Teuerung, exkl. MWST</t>
  </si>
  <si>
    <t>Preisstand Okt. 2020; exkl. Teuerung, exkl. MWST</t>
  </si>
  <si>
    <t>Teuerung</t>
  </si>
  <si>
    <r>
      <t xml:space="preserve">Vorvertragsteuerung
</t>
    </r>
    <r>
      <rPr>
        <sz val="10"/>
        <color theme="1"/>
        <rFont val="Arial"/>
        <family val="2"/>
      </rPr>
      <t>(Berechnung ASTRA)</t>
    </r>
  </si>
  <si>
    <r>
      <t xml:space="preserve">Vertragsteuerung 
</t>
    </r>
    <r>
      <rPr>
        <sz val="10"/>
        <color theme="1"/>
        <rFont val="Arial"/>
        <family val="2"/>
      </rPr>
      <t xml:space="preserve">
(Berechnung ASTRA)</t>
    </r>
  </si>
  <si>
    <t>Kanton</t>
  </si>
  <si>
    <t>Ort / Datum:</t>
  </si>
  <si>
    <t>Vorname / Name:</t>
  </si>
  <si>
    <t>ASTRA</t>
  </si>
  <si>
    <t xml:space="preserve">*  wird vom Kanton beim ASTRA angefordert    </t>
  </si>
  <si>
    <t>Agglomerationsprogramm:</t>
  </si>
  <si>
    <t>Agglomerations-
programm:</t>
  </si>
  <si>
    <t>Projekt-
identifikation:</t>
  </si>
  <si>
    <t>Positionen</t>
  </si>
  <si>
    <r>
      <t xml:space="preserve">Total CHF
</t>
    </r>
    <r>
      <rPr>
        <sz val="8"/>
        <rFont val="Arial"/>
        <family val="2"/>
      </rPr>
      <t>inkl. Teuerung 
und MWST</t>
    </r>
  </si>
  <si>
    <t>Total CHF
inkl. Teuerung
und MWST</t>
  </si>
  <si>
    <t>MWST %</t>
  </si>
  <si>
    <t>MWST CHF</t>
  </si>
  <si>
    <t>Netto CHF
inkl. Teuerung, 
exkl. MWST</t>
  </si>
  <si>
    <t>Zusammenfassung der Kosten</t>
  </si>
  <si>
    <t>Effektive Kosten</t>
  </si>
  <si>
    <t>effektiv</t>
  </si>
  <si>
    <t xml:space="preserve">Gesamtkosten </t>
  </si>
  <si>
    <t>nicht anrechenbare Kosten</t>
  </si>
  <si>
    <t>anrechenbare Kosten</t>
  </si>
  <si>
    <t>Zwischensumme (I. bis VI.)</t>
  </si>
  <si>
    <t>Einnahmen (Erlöse)</t>
  </si>
  <si>
    <t>Gesamttotal</t>
  </si>
  <si>
    <t xml:space="preserve">            = auszufüllende Felder</t>
  </si>
  <si>
    <t>Agglomerations-
progrogramm:</t>
  </si>
  <si>
    <t>Kalkulation definitiver Bundesbeitrag</t>
  </si>
  <si>
    <r>
      <t xml:space="preserve">Übertrag der
anrechenbare Kosten
</t>
    </r>
    <r>
      <rPr>
        <sz val="8"/>
        <rFont val="Arial"/>
        <family val="2"/>
      </rPr>
      <t>inkl. Teuerung 
exkl. MWST</t>
    </r>
  </si>
  <si>
    <t>Datum der 
Inbetriebnahme</t>
  </si>
  <si>
    <t xml:space="preserve">Maximal
Anteil Bund
gemäss FV
</t>
  </si>
  <si>
    <t xml:space="preserve">Maximale
anrechenbare 
Investitionskosten
gemäss FV
</t>
  </si>
  <si>
    <r>
      <t xml:space="preserve">Max. Bundesbeitrag
 </t>
    </r>
    <r>
      <rPr>
        <sz val="8"/>
        <rFont val="Arial"/>
        <family val="2"/>
      </rPr>
      <t xml:space="preserve">
inkl. Teuerung
exkl. MWST</t>
    </r>
  </si>
  <si>
    <r>
      <t xml:space="preserve">Theoretische                
max. Investitionskosten
</t>
    </r>
    <r>
      <rPr>
        <sz val="8"/>
        <rFont val="Arial"/>
        <family val="2"/>
      </rPr>
      <t>inkl. Teuerung
exkl. MWST</t>
    </r>
  </si>
  <si>
    <t>Maximaler Bundesbeitrag
gemäss FV</t>
  </si>
  <si>
    <t>Übertrag der
MWST*</t>
  </si>
  <si>
    <r>
      <t>Teuerung</t>
    </r>
    <r>
      <rPr>
        <sz val="11"/>
        <rFont val="Arial"/>
        <family val="2"/>
      </rPr>
      <t>**</t>
    </r>
  </si>
  <si>
    <r>
      <t xml:space="preserve">Bundesbeitrag
gemäss
Abrechnung
</t>
    </r>
    <r>
      <rPr>
        <sz val="8"/>
        <rFont val="Arial"/>
        <family val="2"/>
      </rPr>
      <t>inkl. Teuerung und MWST</t>
    </r>
    <r>
      <rPr>
        <sz val="10"/>
        <rFont val="Arial"/>
        <family val="2"/>
      </rPr>
      <t xml:space="preserve">
</t>
    </r>
  </si>
  <si>
    <t>Vorvertragsteuerung 
(Berechnung ASTRA)</t>
  </si>
  <si>
    <t>Vertragsteuerung 
(Berechnung ASTRA)</t>
  </si>
  <si>
    <t>Faktor</t>
  </si>
  <si>
    <t>Total bisher ausbezahlter Bundesbeitrag</t>
  </si>
  <si>
    <t>Verbleibender Bundesbeitrag gemäss Schlussabrechnung</t>
  </si>
  <si>
    <t>MWST</t>
  </si>
  <si>
    <t>Vorvertragsteuerung</t>
  </si>
  <si>
    <t>Vertragsteuerung</t>
  </si>
  <si>
    <r>
      <t xml:space="preserve">Bundesbeitrag
</t>
    </r>
    <r>
      <rPr>
        <sz val="8"/>
        <rFont val="Arial"/>
        <family val="2"/>
      </rPr>
      <t>exkl. Teuerung und MWST</t>
    </r>
  </si>
  <si>
    <r>
      <t xml:space="preserve">Bundesbeitrag
gemäss Abrechnung
</t>
    </r>
    <r>
      <rPr>
        <sz val="8"/>
        <rFont val="Arial"/>
        <family val="2"/>
      </rPr>
      <t>inkl. Teuerung und MWST</t>
    </r>
  </si>
  <si>
    <t xml:space="preserve">
Der Bund leistet den prozentualen Anteil bis zum maximalen Bundesbeitrag.
Bei Kostenunterschreitungen (X1/X2&lt;1) leistet der Bund lediglich den prozentualen Anteil an den anrechenbaren Kosten (X1), an die MWST und an die Teuerung.
Der Kanton gewährt den zuständigen Bundesbehörden auch nach der Schlussabrechnung die volle Einsicht in die Unterlagen und erteilt vollständig Auskunft zur Massnahme.</t>
  </si>
  <si>
    <r>
      <rPr>
        <b/>
        <u/>
        <sz val="9"/>
        <rFont val="Arial"/>
        <family val="2"/>
      </rPr>
      <t>Legende</t>
    </r>
    <r>
      <rPr>
        <b/>
        <sz val="9"/>
        <rFont val="Arial"/>
        <family val="2"/>
      </rPr>
      <t xml:space="preserve">
</t>
    </r>
    <r>
      <rPr>
        <sz val="9"/>
        <rFont val="Arial"/>
        <family val="2"/>
      </rPr>
      <t>FV = Finanzierungsvereinbarung
*   Beiträge werden aus der vorherige Tabellen automatisch übertragen.
**  Der Wert, 100% des maximalen Bundesbeitrags gemäss FV, fordet der Kanton beim ASTRA an.</t>
    </r>
  </si>
  <si>
    <t xml:space="preserve">
Rechtskräftige Baubewilligung 
(IST)</t>
  </si>
  <si>
    <t xml:space="preserve">
Baubeginn der anrecherenbare Kostenteile
(IST)</t>
  </si>
  <si>
    <t xml:space="preserve">
Inbetriebnahme 
(IST)</t>
  </si>
  <si>
    <t xml:space="preserve">
Projektende 
(IST)</t>
  </si>
  <si>
    <t xml:space="preserve">
Baufortschritt 
in % </t>
  </si>
  <si>
    <t xml:space="preserve">
Effektive
Vorvertagsteuerung</t>
  </si>
  <si>
    <t>Max. anrechenbare 
Investitionskosten (gemäss Ziff 3.1, Abs. 1 Finanzierungsvereinbar.)</t>
  </si>
  <si>
    <t>Termin-Controlling (Teil A)</t>
  </si>
  <si>
    <t>Kosten-Controlling (Teil C)</t>
  </si>
  <si>
    <t xml:space="preserve">
Effektive
Vertragsteuerung</t>
  </si>
  <si>
    <t xml:space="preserve">
Effektive MWST
</t>
  </si>
  <si>
    <r>
      <t xml:space="preserve">
Angefallene anrechenbare Kosten 
</t>
    </r>
    <r>
      <rPr>
        <sz val="10"/>
        <rFont val="Arial Narrow"/>
        <family val="2"/>
      </rPr>
      <t>(inkl. Teuerung 
und inkl. MWST)</t>
    </r>
  </si>
  <si>
    <t>VI. Honorare (Projektierung+Bauleitung)</t>
  </si>
  <si>
    <t>V. Bau- und Nebenarbeiten</t>
  </si>
  <si>
    <t>II. Landerwerb</t>
  </si>
  <si>
    <t>III. Pflanzenlieferung</t>
  </si>
  <si>
    <t>I. Eigenleistung</t>
  </si>
  <si>
    <t xml:space="preserve">      Bau- und Nebenarbeiten</t>
  </si>
  <si>
    <t xml:space="preserve">      Rechnungsperiode vom 01.01.2011 bis 31.12.2023</t>
  </si>
  <si>
    <t xml:space="preserve">      Rechnungsperiode ab 01.01.2024</t>
  </si>
  <si>
    <t xml:space="preserve">      Technische Arbeiten (Honorare Projektierung + Bauleitung)</t>
  </si>
  <si>
    <t xml:space="preserve">      Rechnungsperiode ab 01.01.2018 bis 31.12.2023</t>
  </si>
  <si>
    <t xml:space="preserve">      Rechnungsperiode bis 31.12.2010</t>
  </si>
  <si>
    <t xml:space="preserve">      Rechnungsperiode ab 01.01.2011 bis 31.12.2017</t>
  </si>
  <si>
    <t>ANRECHENBARE KOSTEN : Die Honorarkosten für die Projektierung und Bauleitung (inkl. Eigenleistungen) sind zu hoch. Bitte passen Sie sie gemäss Punkt 7 der ASTRA-Richtlinien an.</t>
  </si>
  <si>
    <r>
      <t xml:space="preserve">
Tatsächlich 
realisierte Einnahmen 
</t>
    </r>
    <r>
      <rPr>
        <sz val="10"/>
        <rFont val="Arial Narrow"/>
        <family val="2"/>
      </rPr>
      <t>(inkl. Teuerung 
und inkl. MWST)</t>
    </r>
  </si>
  <si>
    <r>
      <t xml:space="preserve">IV. Bau- und Technische Arbeiten mit anderen
</t>
    </r>
    <r>
      <rPr>
        <b/>
        <sz val="10"/>
        <color theme="0"/>
        <rFont val="Arial"/>
        <family val="2"/>
      </rPr>
      <t>..</t>
    </r>
    <r>
      <rPr>
        <b/>
        <sz val="10"/>
        <rFont val="Arial"/>
        <family val="2"/>
      </rPr>
      <t xml:space="preserve">    MWST-Sätzen</t>
    </r>
  </si>
  <si>
    <t>Datum der 
Unterzeichnung der Finanzierungs-vereinbarung</t>
  </si>
  <si>
    <r>
      <t xml:space="preserve">Datum der 
vom ASTRA erteilte Bewilligung für den vorzeitigen Baubeginn
</t>
    </r>
    <r>
      <rPr>
        <sz val="10"/>
        <rFont val="Arial"/>
        <family val="2"/>
      </rPr>
      <t>(ob eine erteilt wurde)</t>
    </r>
  </si>
  <si>
    <t>Définitif arrondi au 1er du mois</t>
  </si>
  <si>
    <t>Données pour contrôle début des travaux avant autorisation ou 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</si>
</sst>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_);_(* \(#,##0.00\);_(* &quot;-&quot;??_);_(@_)"/>
    <numFmt numFmtId="166" formatCode="0.0%"/>
    <numFmt numFmtId="167" formatCode="#,##0.000"/>
    <numFmt numFmtId="168" formatCode="mm/yyyy"/>
    <numFmt numFmtId="169" formatCode="_ * #,##0.000_ ;_ * \-#,##0.000_ ;_ * &quot;-&quot;??_ ;_ @_ "/>
    <numFmt numFmtId="170" formatCode="dd"/>
  </numFmts>
  <fonts count="45">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name val="Arial"/>
      <family val="2"/>
    </font>
    <font>
      <sz val="10"/>
      <name val="Arial"/>
      <family val="2"/>
    </font>
    <font>
      <b/>
      <sz val="10"/>
      <name val="Arial"/>
      <family val="2"/>
    </font>
    <font>
      <sz val="8"/>
      <color indexed="10"/>
      <name val="Arial"/>
      <family val="2"/>
    </font>
    <font>
      <b/>
      <sz val="10"/>
      <color indexed="10"/>
      <name val="Arial"/>
      <family val="2"/>
    </font>
    <font>
      <sz val="8"/>
      <name val="Arial"/>
      <family val="2"/>
    </font>
    <font>
      <sz val="9"/>
      <name val="Arial"/>
      <family val="2"/>
    </font>
    <font>
      <b/>
      <sz val="9"/>
      <name val="Arial"/>
      <family val="2"/>
    </font>
    <font>
      <b/>
      <sz val="11"/>
      <name val="Arial"/>
      <family val="2"/>
    </font>
    <font>
      <sz val="11"/>
      <name val="Arial"/>
      <family val="2"/>
    </font>
    <font>
      <b/>
      <u/>
      <sz val="10"/>
      <name val="Arial"/>
      <family val="2"/>
    </font>
    <font>
      <b/>
      <sz val="14"/>
      <name val="Arial"/>
      <family val="2"/>
    </font>
    <font>
      <b/>
      <sz val="12"/>
      <name val="Arial"/>
      <family val="2"/>
    </font>
    <font>
      <b/>
      <sz val="11"/>
      <color indexed="8"/>
      <name val="Arial"/>
      <family val="2"/>
    </font>
    <font>
      <b/>
      <sz val="10"/>
      <name val="Arial Narrow"/>
      <family val="2"/>
    </font>
    <font>
      <sz val="12"/>
      <name val="Arial"/>
      <family val="2"/>
    </font>
    <font>
      <sz val="12"/>
      <color indexed="8"/>
      <name val="Calibri"/>
      <family val="2"/>
    </font>
    <font>
      <b/>
      <i/>
      <sz val="10"/>
      <name val="Arial"/>
      <family val="2"/>
    </font>
    <font>
      <b/>
      <u/>
      <sz val="9"/>
      <name val="Arial"/>
      <family val="2"/>
    </font>
    <font>
      <sz val="10"/>
      <name val="Arial Narrow"/>
      <family val="2"/>
    </font>
    <font>
      <sz val="11"/>
      <color indexed="8"/>
      <name val="Calibri"/>
      <family val="2"/>
    </font>
    <font>
      <sz val="10"/>
      <color indexed="81"/>
      <name val="Arial"/>
      <family val="2"/>
    </font>
    <font>
      <sz val="10"/>
      <color theme="1"/>
      <name val="Arial"/>
      <family val="2"/>
    </font>
    <font>
      <sz val="11"/>
      <color theme="1"/>
      <name val="Arial"/>
      <family val="2"/>
    </font>
    <font>
      <b/>
      <sz val="10"/>
      <color theme="1"/>
      <name val="Arial"/>
      <family val="2"/>
    </font>
    <font>
      <b/>
      <sz val="10"/>
      <color rgb="FFFF0000"/>
      <name val="Arial"/>
      <family val="2"/>
    </font>
    <font>
      <sz val="9"/>
      <color rgb="FF000000"/>
      <name val="Arial"/>
      <family val="2"/>
    </font>
    <font>
      <b/>
      <sz val="12"/>
      <color rgb="FFFF0000"/>
      <name val="Arial "/>
    </font>
    <font>
      <b/>
      <sz val="11"/>
      <color theme="1"/>
      <name val="Arial"/>
      <family val="2"/>
    </font>
    <font>
      <sz val="9"/>
      <color theme="1"/>
      <name val="Arial"/>
      <family val="2"/>
    </font>
    <font>
      <b/>
      <sz val="14"/>
      <color theme="1"/>
      <name val="Arial"/>
      <family val="2"/>
    </font>
    <font>
      <u/>
      <sz val="10"/>
      <color theme="10"/>
      <name val="Arial"/>
      <family val="2"/>
    </font>
    <font>
      <sz val="9"/>
      <color indexed="81"/>
      <name val="Tahoma"/>
      <family val="2"/>
    </font>
    <font>
      <i/>
      <sz val="9"/>
      <name val="Arial"/>
      <family val="2"/>
    </font>
    <font>
      <b/>
      <sz val="9.5"/>
      <color rgb="FFFF0000"/>
      <name val="Arial"/>
      <family val="2"/>
    </font>
    <font>
      <b/>
      <sz val="10"/>
      <color rgb="FF00B050"/>
      <name val="Arial"/>
      <family val="2"/>
    </font>
    <font>
      <u/>
      <sz val="10"/>
      <name val="Arial"/>
      <family val="2"/>
    </font>
    <font>
      <b/>
      <sz val="10"/>
      <color theme="0"/>
      <name val="Arial"/>
      <family val="2"/>
    </font>
    <font>
      <sz val="10"/>
      <color rgb="FFFF0000"/>
      <name val="Arial"/>
      <family val="2"/>
    </font>
  </fonts>
  <fills count="14">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2" tint="-9.9978637043366805E-2"/>
        <bgColor indexed="64"/>
      </patternFill>
    </fill>
  </fills>
  <borders count="114">
    <border>
      <left/>
      <right/>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bottom style="double">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double">
        <color indexed="64"/>
      </bottom>
      <diagonal/>
    </border>
    <border>
      <left style="thin">
        <color indexed="64"/>
      </left>
      <right/>
      <top style="hair">
        <color indexed="64"/>
      </top>
      <bottom style="thin">
        <color indexed="64"/>
      </bottom>
      <diagonal/>
    </border>
    <border>
      <left style="double">
        <color indexed="64"/>
      </left>
      <right/>
      <top/>
      <bottom style="double">
        <color indexed="64"/>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medium">
        <color indexed="64"/>
      </bottom>
      <diagonal/>
    </border>
    <border>
      <left/>
      <right/>
      <top style="medium">
        <color indexed="64"/>
      </top>
      <bottom style="thin">
        <color indexed="64"/>
      </bottom>
      <diagonal/>
    </border>
    <border>
      <left style="hair">
        <color indexed="64"/>
      </left>
      <right style="hair">
        <color indexed="64"/>
      </right>
      <top/>
      <bottom style="medium">
        <color indexed="64"/>
      </bottom>
      <diagonal/>
    </border>
    <border>
      <left style="double">
        <color indexed="64"/>
      </left>
      <right/>
      <top style="hair">
        <color indexed="64"/>
      </top>
      <bottom style="hair">
        <color indexed="64"/>
      </bottom>
      <diagonal/>
    </border>
    <border>
      <left style="double">
        <color indexed="64"/>
      </left>
      <right/>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diagonal/>
    </border>
    <border>
      <left/>
      <right style="hair">
        <color indexed="64"/>
      </right>
      <top style="thin">
        <color indexed="64"/>
      </top>
      <bottom style="thin">
        <color indexed="64"/>
      </bottom>
      <diagonal/>
    </border>
    <border>
      <left style="hair">
        <color indexed="64"/>
      </left>
      <right style="thin">
        <color indexed="64"/>
      </right>
      <top/>
      <bottom/>
      <diagonal/>
    </border>
    <border>
      <left style="hair">
        <color indexed="8"/>
      </left>
      <right/>
      <top style="hair">
        <color indexed="8"/>
      </top>
      <bottom/>
      <diagonal/>
    </border>
    <border>
      <left style="hair">
        <color indexed="8"/>
      </left>
      <right style="double">
        <color indexed="8"/>
      </right>
      <top style="hair">
        <color indexed="8"/>
      </top>
      <bottom/>
      <diagonal/>
    </border>
    <border>
      <left style="hair">
        <color indexed="8"/>
      </left>
      <right style="hair">
        <color indexed="8"/>
      </right>
      <top style="hair">
        <color indexed="8"/>
      </top>
      <bottom/>
      <diagonal/>
    </border>
    <border>
      <left style="hair">
        <color indexed="8"/>
      </left>
      <right/>
      <top/>
      <bottom style="hair">
        <color indexed="8"/>
      </bottom>
      <diagonal/>
    </border>
    <border>
      <left style="hair">
        <color indexed="8"/>
      </left>
      <right style="double">
        <color indexed="8"/>
      </right>
      <top/>
      <bottom style="hair">
        <color indexed="8"/>
      </bottom>
      <diagonal/>
    </border>
    <border>
      <left/>
      <right/>
      <top/>
      <bottom style="hair">
        <color indexed="8"/>
      </bottom>
      <diagonal/>
    </border>
    <border>
      <left style="hair">
        <color indexed="8"/>
      </left>
      <right style="hair">
        <color indexed="8"/>
      </right>
      <top/>
      <bottom style="hair">
        <color indexed="8"/>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double">
        <color indexed="8"/>
      </right>
      <top style="hair">
        <color indexed="8"/>
      </top>
      <bottom style="hair">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8"/>
      </right>
      <top style="hair">
        <color indexed="8"/>
      </top>
      <bottom/>
      <diagonal/>
    </border>
    <border>
      <left/>
      <right style="hair">
        <color indexed="8"/>
      </right>
      <top/>
      <bottom style="hair">
        <color indexed="8"/>
      </bottom>
      <diagonal/>
    </border>
    <border>
      <left style="hair">
        <color indexed="64"/>
      </left>
      <right style="thin">
        <color indexed="64"/>
      </right>
      <top style="hair">
        <color indexed="64"/>
      </top>
      <bottom/>
      <diagonal/>
    </border>
    <border>
      <left style="hair">
        <color indexed="64"/>
      </left>
      <right style="thin">
        <color indexed="64"/>
      </right>
      <top/>
      <bottom style="medium">
        <color indexed="64"/>
      </bottom>
      <diagonal/>
    </border>
    <border>
      <left/>
      <right style="double">
        <color indexed="64"/>
      </right>
      <top style="thin">
        <color indexed="64"/>
      </top>
      <bottom style="thin">
        <color indexed="64"/>
      </bottom>
      <diagonal/>
    </border>
    <border>
      <left style="hair">
        <color indexed="64"/>
      </left>
      <right style="hair">
        <color indexed="8"/>
      </right>
      <top style="hair">
        <color indexed="8"/>
      </top>
      <bottom/>
      <diagonal/>
    </border>
    <border>
      <left style="hair">
        <color indexed="8"/>
      </left>
      <right style="hair">
        <color indexed="64"/>
      </right>
      <top style="hair">
        <color indexed="8"/>
      </top>
      <bottom/>
      <diagonal/>
    </border>
    <border>
      <left style="hair">
        <color indexed="64"/>
      </left>
      <right/>
      <top/>
      <bottom style="hair">
        <color indexed="8"/>
      </bottom>
      <diagonal/>
    </border>
    <border>
      <left style="hair">
        <color indexed="8"/>
      </left>
      <right style="hair">
        <color indexed="64"/>
      </right>
      <top/>
      <bottom style="hair">
        <color indexed="8"/>
      </bottom>
      <diagonal/>
    </border>
    <border>
      <left style="hair">
        <color indexed="64"/>
      </left>
      <right style="hair">
        <color indexed="8"/>
      </right>
      <top style="hair">
        <color indexed="8"/>
      </top>
      <bottom style="hair">
        <color indexed="64"/>
      </bottom>
      <diagonal/>
    </border>
    <border>
      <left/>
      <right style="hair">
        <color indexed="8"/>
      </right>
      <top style="hair">
        <color indexed="8"/>
      </top>
      <bottom style="hair">
        <color indexed="64"/>
      </bottom>
      <diagonal/>
    </border>
    <border>
      <left/>
      <right style="hair">
        <color indexed="64"/>
      </right>
      <top style="hair">
        <color indexed="8"/>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double">
        <color indexed="64"/>
      </left>
      <right/>
      <top/>
      <bottom style="hair">
        <color indexed="64"/>
      </bottom>
      <diagonal/>
    </border>
    <border>
      <left style="hair">
        <color indexed="64"/>
      </left>
      <right/>
      <top/>
      <bottom style="hair">
        <color indexed="64"/>
      </bottom>
      <diagonal/>
    </border>
    <border>
      <left style="thin">
        <color indexed="64"/>
      </left>
      <right style="thin">
        <color indexed="64"/>
      </right>
      <top/>
      <bottom/>
      <diagonal/>
    </border>
    <border>
      <left/>
      <right style="double">
        <color indexed="64"/>
      </right>
      <top/>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style="double">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style="hair">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style="hair">
        <color indexed="8"/>
      </top>
      <bottom/>
      <diagonal/>
    </border>
    <border>
      <left style="double">
        <color indexed="8"/>
      </left>
      <right style="hair">
        <color indexed="8"/>
      </right>
      <top style="hair">
        <color indexed="8"/>
      </top>
      <bottom/>
      <diagonal/>
    </border>
    <border>
      <left style="double">
        <color indexed="8"/>
      </left>
      <right style="hair">
        <color indexed="8"/>
      </right>
      <top/>
      <bottom style="hair">
        <color indexed="8"/>
      </bottom>
      <diagonal/>
    </border>
    <border>
      <left style="double">
        <color indexed="64"/>
      </left>
      <right/>
      <top style="hair">
        <color indexed="64"/>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8"/>
      </top>
      <bottom style="hair">
        <color indexed="8"/>
      </bottom>
      <diagonal/>
    </border>
    <border>
      <left/>
      <right style="double">
        <color indexed="8"/>
      </right>
      <top style="hair">
        <color indexed="8"/>
      </top>
      <bottom style="hair">
        <color indexed="8"/>
      </bottom>
      <diagonal/>
    </border>
  </borders>
  <cellStyleXfs count="24">
    <xf numFmtId="0" fontId="0" fillId="0" borderId="0"/>
    <xf numFmtId="165" fontId="5"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26" fillId="0" borderId="0" applyFont="0" applyFill="0" applyBorder="0" applyAlignment="0" applyProtection="0"/>
    <xf numFmtId="0" fontId="7" fillId="0" borderId="0"/>
    <xf numFmtId="0" fontId="6" fillId="0" borderId="0"/>
    <xf numFmtId="0" fontId="6" fillId="0" borderId="0"/>
    <xf numFmtId="0" fontId="26" fillId="0" borderId="0"/>
    <xf numFmtId="0" fontId="6" fillId="0" borderId="0"/>
    <xf numFmtId="0" fontId="6" fillId="0" borderId="0"/>
    <xf numFmtId="0" fontId="26" fillId="0" borderId="0"/>
    <xf numFmtId="9" fontId="5"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0" fontId="6" fillId="0" borderId="0"/>
    <xf numFmtId="0" fontId="29" fillId="0" borderId="0"/>
    <xf numFmtId="0" fontId="37" fillId="0" borderId="0" applyNumberFormat="0" applyFill="0" applyBorder="0" applyAlignment="0" applyProtection="0"/>
  </cellStyleXfs>
  <cellXfs count="426">
    <xf numFmtId="0" fontId="0" fillId="0" borderId="0" xfId="0"/>
    <xf numFmtId="0" fontId="0" fillId="0" borderId="0" xfId="0" applyProtection="1"/>
    <xf numFmtId="0" fontId="0" fillId="0" borderId="0" xfId="0" applyBorder="1" applyProtection="1"/>
    <xf numFmtId="0" fontId="7" fillId="0" borderId="0" xfId="0" applyFont="1" applyFill="1" applyBorder="1" applyAlignment="1" applyProtection="1">
      <alignment horizontal="center" vertical="center" wrapText="1"/>
    </xf>
    <xf numFmtId="0" fontId="0" fillId="0" borderId="0" xfId="0" applyBorder="1" applyAlignment="1" applyProtection="1">
      <alignment vertical="center"/>
    </xf>
    <xf numFmtId="0" fontId="0" fillId="0" borderId="0" xfId="0" applyAlignment="1" applyProtection="1">
      <alignment vertical="center"/>
    </xf>
    <xf numFmtId="0" fontId="9" fillId="2" borderId="0" xfId="0" applyFont="1" applyFill="1" applyAlignment="1" applyProtection="1">
      <alignment vertical="center"/>
    </xf>
    <xf numFmtId="0" fontId="0" fillId="2" borderId="0" xfId="0" applyFill="1" applyAlignment="1" applyProtection="1">
      <alignment vertical="center"/>
    </xf>
    <xf numFmtId="0" fontId="10" fillId="0" borderId="0" xfId="0" applyFont="1" applyFill="1" applyBorder="1" applyAlignment="1" applyProtection="1">
      <alignment horizontal="center" vertical="center"/>
    </xf>
    <xf numFmtId="0" fontId="11" fillId="0" borderId="0" xfId="0" applyFont="1" applyFill="1" applyBorder="1" applyAlignment="1" applyProtection="1">
      <alignment vertical="center"/>
    </xf>
    <xf numFmtId="166" fontId="7" fillId="0" borderId="2" xfId="0" applyNumberFormat="1" applyFont="1" applyFill="1" applyBorder="1" applyAlignment="1" applyProtection="1">
      <alignment horizontal="center" vertical="center" wrapText="1"/>
    </xf>
    <xf numFmtId="166" fontId="7" fillId="0" borderId="3" xfId="0" applyNumberFormat="1" applyFont="1" applyFill="1" applyBorder="1" applyAlignment="1" applyProtection="1">
      <alignment horizontal="center" vertical="center" wrapText="1"/>
    </xf>
    <xf numFmtId="3" fontId="8" fillId="0" borderId="4" xfId="0" applyNumberFormat="1" applyFont="1" applyFill="1" applyBorder="1" applyAlignment="1" applyProtection="1">
      <alignment horizontal="right" vertical="center" wrapText="1" indent="1"/>
    </xf>
    <xf numFmtId="3" fontId="8" fillId="0" borderId="5" xfId="0" applyNumberFormat="1" applyFont="1" applyFill="1" applyBorder="1" applyAlignment="1" applyProtection="1">
      <alignment horizontal="right" vertical="center" wrapText="1"/>
    </xf>
    <xf numFmtId="3" fontId="8" fillId="0" borderId="6" xfId="0" applyNumberFormat="1" applyFont="1" applyFill="1" applyBorder="1" applyAlignment="1" applyProtection="1">
      <alignment horizontal="right" vertical="center" wrapText="1" indent="1"/>
    </xf>
    <xf numFmtId="3" fontId="8" fillId="0" borderId="7" xfId="0" applyNumberFormat="1" applyFont="1" applyFill="1" applyBorder="1" applyAlignment="1" applyProtection="1">
      <alignment horizontal="right" vertical="center" wrapText="1" indent="1"/>
    </xf>
    <xf numFmtId="166" fontId="7" fillId="0" borderId="8" xfId="0" applyNumberFormat="1" applyFont="1" applyFill="1" applyBorder="1" applyAlignment="1" applyProtection="1">
      <alignment horizontal="center" vertical="center" wrapText="1"/>
    </xf>
    <xf numFmtId="166" fontId="7" fillId="0" borderId="9" xfId="0" applyNumberFormat="1" applyFont="1" applyFill="1" applyBorder="1" applyAlignment="1" applyProtection="1">
      <alignment horizontal="center" vertical="center" wrapText="1"/>
    </xf>
    <xf numFmtId="3" fontId="8" fillId="0" borderId="10" xfId="0" applyNumberFormat="1" applyFont="1" applyFill="1" applyBorder="1" applyAlignment="1" applyProtection="1">
      <alignment horizontal="right" vertical="center" wrapText="1" indent="1"/>
    </xf>
    <xf numFmtId="3" fontId="8" fillId="0" borderId="0" xfId="0" applyNumberFormat="1" applyFont="1" applyFill="1" applyBorder="1" applyAlignment="1" applyProtection="1">
      <alignment horizontal="right" vertical="center" wrapText="1"/>
    </xf>
    <xf numFmtId="3" fontId="8" fillId="0" borderId="12" xfId="0" applyNumberFormat="1" applyFont="1" applyFill="1" applyBorder="1" applyAlignment="1" applyProtection="1">
      <alignment horizontal="right" vertical="center" wrapText="1"/>
    </xf>
    <xf numFmtId="166" fontId="7" fillId="0" borderId="13" xfId="0" applyNumberFormat="1" applyFont="1" applyFill="1" applyBorder="1" applyAlignment="1" applyProtection="1">
      <alignment horizontal="center" vertical="center" wrapText="1"/>
    </xf>
    <xf numFmtId="2" fontId="12" fillId="0" borderId="15" xfId="11" applyNumberFormat="1" applyFont="1" applyFill="1" applyBorder="1" applyAlignment="1" applyProtection="1">
      <alignment horizontal="center" vertical="center" wrapText="1"/>
    </xf>
    <xf numFmtId="3" fontId="8" fillId="0" borderId="16" xfId="11" applyNumberFormat="1" applyFont="1" applyFill="1" applyBorder="1" applyAlignment="1" applyProtection="1">
      <alignment horizontal="center" vertical="center" wrapText="1"/>
    </xf>
    <xf numFmtId="0" fontId="11" fillId="0" borderId="0" xfId="0" applyFont="1" applyAlignment="1" applyProtection="1"/>
    <xf numFmtId="167" fontId="8" fillId="0" borderId="0" xfId="11" applyNumberFormat="1" applyFont="1" applyFill="1" applyBorder="1" applyAlignment="1" applyProtection="1">
      <alignment horizontal="center" vertical="center"/>
    </xf>
    <xf numFmtId="3" fontId="8" fillId="0" borderId="0" xfId="11" applyNumberFormat="1" applyFont="1" applyFill="1" applyBorder="1" applyAlignment="1" applyProtection="1">
      <alignment horizontal="center" vertical="center"/>
    </xf>
    <xf numFmtId="3" fontId="8" fillId="0" borderId="0" xfId="11" applyNumberFormat="1" applyFont="1" applyFill="1" applyBorder="1" applyAlignment="1" applyProtection="1">
      <alignment horizontal="center" vertical="center" wrapText="1"/>
    </xf>
    <xf numFmtId="3" fontId="8" fillId="4" borderId="18" xfId="0" applyNumberFormat="1" applyFont="1" applyFill="1" applyBorder="1" applyAlignment="1" applyProtection="1">
      <alignment horizontal="center" vertical="center" wrapText="1"/>
    </xf>
    <xf numFmtId="3" fontId="8" fillId="2" borderId="20" xfId="0" applyNumberFormat="1" applyFont="1" applyFill="1" applyBorder="1" applyAlignment="1" applyProtection="1">
      <alignment horizontal="right" vertical="center" wrapText="1"/>
    </xf>
    <xf numFmtId="0" fontId="0" fillId="0" borderId="0" xfId="0" applyAlignment="1" applyProtection="1"/>
    <xf numFmtId="3" fontId="16" fillId="0" borderId="0" xfId="11" applyNumberFormat="1" applyFont="1" applyFill="1" applyBorder="1" applyAlignment="1" applyProtection="1">
      <alignment horizontal="center" vertical="center"/>
    </xf>
    <xf numFmtId="2" fontId="12" fillId="0" borderId="22" xfId="11" applyNumberFormat="1" applyFont="1" applyFill="1" applyBorder="1" applyAlignment="1" applyProtection="1">
      <alignment horizontal="center" vertical="center" wrapText="1"/>
    </xf>
    <xf numFmtId="2" fontId="12" fillId="0" borderId="23" xfId="11" applyNumberFormat="1" applyFont="1" applyFill="1" applyBorder="1" applyAlignment="1" applyProtection="1">
      <alignment horizontal="center" vertical="center" wrapText="1"/>
    </xf>
    <xf numFmtId="3" fontId="8" fillId="0" borderId="16" xfId="11" applyNumberFormat="1" applyFont="1" applyFill="1" applyBorder="1" applyAlignment="1" applyProtection="1">
      <alignment horizontal="center" vertical="center"/>
    </xf>
    <xf numFmtId="3" fontId="16" fillId="0" borderId="24" xfId="11" applyNumberFormat="1" applyFont="1" applyFill="1" applyBorder="1" applyAlignment="1" applyProtection="1">
      <alignment horizontal="center" vertical="center"/>
    </xf>
    <xf numFmtId="0" fontId="32" fillId="0" borderId="25" xfId="0" applyFont="1" applyFill="1" applyBorder="1" applyProtection="1"/>
    <xf numFmtId="2" fontId="12" fillId="6" borderId="15" xfId="11" applyNumberFormat="1" applyFont="1" applyFill="1" applyBorder="1" applyAlignment="1" applyProtection="1">
      <alignment horizontal="center" vertical="center" wrapText="1"/>
    </xf>
    <xf numFmtId="3" fontId="8" fillId="6" borderId="26" xfId="11" applyNumberFormat="1" applyFont="1" applyFill="1" applyBorder="1" applyAlignment="1" applyProtection="1">
      <alignment horizontal="center" vertical="center"/>
    </xf>
    <xf numFmtId="0" fontId="0" fillId="0" borderId="0" xfId="0" applyBorder="1" applyAlignment="1" applyProtection="1">
      <alignment horizontal="left" vertical="top"/>
    </xf>
    <xf numFmtId="3" fontId="7" fillId="0" borderId="27" xfId="0" applyNumberFormat="1" applyFont="1" applyFill="1" applyBorder="1" applyAlignment="1" applyProtection="1">
      <alignment horizontal="right" vertical="center" wrapText="1" indent="1"/>
    </xf>
    <xf numFmtId="3" fontId="7" fillId="0" borderId="28" xfId="0" applyNumberFormat="1" applyFont="1" applyFill="1" applyBorder="1" applyAlignment="1" applyProtection="1">
      <alignment horizontal="right" vertical="center" wrapText="1" indent="1"/>
    </xf>
    <xf numFmtId="3" fontId="8" fillId="0" borderId="29" xfId="0" applyNumberFormat="1" applyFont="1" applyFill="1" applyBorder="1" applyAlignment="1" applyProtection="1">
      <alignment horizontal="right" vertical="center" wrapText="1" indent="1"/>
    </xf>
    <xf numFmtId="3" fontId="8" fillId="0" borderId="33" xfId="11" applyNumberFormat="1" applyFont="1" applyFill="1" applyBorder="1" applyAlignment="1" applyProtection="1">
      <alignment horizontal="center" vertical="center" wrapText="1"/>
    </xf>
    <xf numFmtId="2" fontId="12" fillId="6" borderId="22" xfId="11" applyNumberFormat="1" applyFont="1" applyFill="1" applyBorder="1" applyAlignment="1" applyProtection="1">
      <alignment horizontal="center" vertical="center" wrapText="1"/>
    </xf>
    <xf numFmtId="3" fontId="8" fillId="6" borderId="33" xfId="11" applyNumberFormat="1" applyFont="1" applyFill="1" applyBorder="1" applyAlignment="1" applyProtection="1">
      <alignment horizontal="center" vertical="center" wrapText="1"/>
    </xf>
    <xf numFmtId="3" fontId="8" fillId="7" borderId="35" xfId="0" applyNumberFormat="1" applyFont="1" applyFill="1" applyBorder="1" applyAlignment="1" applyProtection="1">
      <alignment horizontal="right" vertical="center" wrapText="1" indent="1"/>
      <protection locked="0"/>
    </xf>
    <xf numFmtId="0" fontId="12" fillId="0" borderId="0" xfId="0" applyFont="1" applyFill="1" applyBorder="1" applyAlignment="1" applyProtection="1">
      <alignment horizontal="left" vertical="top" wrapText="1"/>
    </xf>
    <xf numFmtId="3" fontId="6" fillId="0" borderId="0" xfId="11" applyNumberFormat="1" applyFont="1" applyFill="1" applyBorder="1" applyAlignment="1" applyProtection="1">
      <alignment vertical="top" wrapText="1"/>
    </xf>
    <xf numFmtId="0" fontId="8" fillId="3" borderId="36" xfId="11" quotePrefix="1" applyFont="1" applyFill="1" applyBorder="1" applyAlignment="1" applyProtection="1">
      <alignment horizontal="center" vertical="center" wrapText="1"/>
    </xf>
    <xf numFmtId="167" fontId="8" fillId="0" borderId="24" xfId="11" applyNumberFormat="1" applyFont="1" applyFill="1" applyBorder="1" applyAlignment="1" applyProtection="1">
      <alignment horizontal="center" vertical="center"/>
    </xf>
    <xf numFmtId="0" fontId="0" fillId="0" borderId="0" xfId="0" applyNumberFormat="1" applyProtection="1"/>
    <xf numFmtId="0" fontId="0" fillId="0" borderId="0" xfId="0" applyNumberFormat="1" applyAlignment="1" applyProtection="1">
      <alignment vertical="top" wrapText="1"/>
    </xf>
    <xf numFmtId="0" fontId="18" fillId="0" borderId="0" xfId="18" applyNumberFormat="1" applyFont="1" applyFill="1" applyAlignment="1" applyProtection="1">
      <alignment horizontal="center" vertical="center" wrapText="1"/>
    </xf>
    <xf numFmtId="0" fontId="0" fillId="0" borderId="0" xfId="0" applyNumberFormat="1" applyFill="1" applyBorder="1" applyAlignment="1" applyProtection="1">
      <alignment vertical="center" wrapText="1"/>
    </xf>
    <xf numFmtId="0" fontId="8" fillId="0" borderId="0" xfId="0" applyNumberFormat="1" applyFont="1" applyFill="1" applyBorder="1" applyAlignment="1" applyProtection="1">
      <alignment horizontal="right" vertical="center" wrapText="1"/>
    </xf>
    <xf numFmtId="0" fontId="33" fillId="0" borderId="0" xfId="0" applyNumberFormat="1" applyFont="1" applyAlignment="1" applyProtection="1">
      <alignment horizontal="left" vertical="center" wrapText="1"/>
    </xf>
    <xf numFmtId="0" fontId="18" fillId="0" borderId="0" xfId="0" applyNumberFormat="1" applyFont="1" applyAlignment="1" applyProtection="1">
      <alignment vertical="center" wrapText="1" readingOrder="1"/>
    </xf>
    <xf numFmtId="0" fontId="0" fillId="0" borderId="0" xfId="0" applyNumberFormat="1" applyAlignment="1" applyProtection="1">
      <alignment vertical="center"/>
    </xf>
    <xf numFmtId="0" fontId="20" fillId="0" borderId="37" xfId="0" applyNumberFormat="1" applyFont="1" applyFill="1" applyBorder="1" applyAlignment="1" applyProtection="1">
      <alignment horizontal="center" vertical="top" wrapText="1"/>
    </xf>
    <xf numFmtId="0" fontId="20" fillId="0" borderId="38" xfId="18" applyNumberFormat="1" applyFont="1" applyFill="1" applyBorder="1" applyAlignment="1" applyProtection="1">
      <alignment horizontal="center" vertical="top" wrapText="1"/>
    </xf>
    <xf numFmtId="0" fontId="20" fillId="0" borderId="39" xfId="0" applyNumberFormat="1" applyFont="1" applyFill="1" applyBorder="1" applyAlignment="1" applyProtection="1">
      <alignment horizontal="center" vertical="top" wrapText="1"/>
    </xf>
    <xf numFmtId="0" fontId="20" fillId="0" borderId="40" xfId="0" applyNumberFormat="1" applyFont="1" applyFill="1" applyBorder="1" applyAlignment="1" applyProtection="1">
      <alignment horizontal="center" vertical="top" wrapText="1"/>
    </xf>
    <xf numFmtId="0" fontId="20" fillId="0" borderId="41" xfId="18" applyNumberFormat="1" applyFont="1" applyFill="1" applyBorder="1" applyAlignment="1" applyProtection="1">
      <alignment horizontal="center" vertical="top" wrapText="1"/>
    </xf>
    <xf numFmtId="0" fontId="20" fillId="0" borderId="43" xfId="0" applyNumberFormat="1" applyFont="1" applyFill="1" applyBorder="1" applyAlignment="1" applyProtection="1">
      <alignment horizontal="center" vertical="top" wrapText="1"/>
    </xf>
    <xf numFmtId="0" fontId="22" fillId="0" borderId="0" xfId="0" applyNumberFormat="1" applyFont="1" applyAlignment="1" applyProtection="1">
      <alignment vertical="top" wrapText="1"/>
    </xf>
    <xf numFmtId="0" fontId="0" fillId="0" borderId="0" xfId="0" applyBorder="1" applyAlignment="1" applyProtection="1">
      <alignment horizontal="right" vertical="top"/>
    </xf>
    <xf numFmtId="0" fontId="23" fillId="0" borderId="0" xfId="0" applyNumberFormat="1" applyFont="1" applyFill="1" applyAlignment="1" applyProtection="1">
      <alignment horizontal="left" vertical="center"/>
    </xf>
    <xf numFmtId="3" fontId="0" fillId="0" borderId="0" xfId="0" applyNumberFormat="1" applyAlignment="1" applyProtection="1">
      <alignment vertical="center"/>
    </xf>
    <xf numFmtId="4" fontId="0" fillId="0" borderId="0" xfId="0" applyNumberFormat="1" applyAlignment="1" applyProtection="1">
      <alignment vertical="center"/>
    </xf>
    <xf numFmtId="0" fontId="29" fillId="0" borderId="0" xfId="0" applyFont="1" applyProtection="1"/>
    <xf numFmtId="0" fontId="34" fillId="0" borderId="0" xfId="0" applyFont="1" applyFill="1" applyAlignment="1" applyProtection="1">
      <alignment vertical="top" wrapText="1"/>
    </xf>
    <xf numFmtId="0" fontId="34" fillId="0" borderId="0" xfId="0" applyFont="1" applyFill="1" applyAlignment="1" applyProtection="1">
      <alignment vertical="center" wrapText="1"/>
    </xf>
    <xf numFmtId="0" fontId="29" fillId="0" borderId="0" xfId="0" applyFont="1" applyFill="1" applyProtection="1"/>
    <xf numFmtId="0" fontId="30" fillId="0" borderId="0" xfId="0" applyFont="1" applyFill="1" applyAlignment="1" applyProtection="1">
      <alignment horizontal="left" vertical="center" wrapText="1"/>
    </xf>
    <xf numFmtId="0" fontId="34" fillId="0" borderId="0" xfId="0" applyFont="1" applyFill="1" applyAlignment="1" applyProtection="1">
      <alignment horizontal="left" vertical="center" wrapText="1"/>
    </xf>
    <xf numFmtId="0" fontId="30" fillId="0" borderId="44" xfId="0" applyFont="1" applyFill="1" applyBorder="1" applyAlignment="1" applyProtection="1">
      <alignment horizontal="center" vertical="center" wrapText="1"/>
    </xf>
    <xf numFmtId="0" fontId="30" fillId="0" borderId="45" xfId="0" applyFont="1" applyFill="1" applyBorder="1" applyAlignment="1" applyProtection="1">
      <alignment horizontal="center" vertical="center" wrapText="1"/>
    </xf>
    <xf numFmtId="0" fontId="28" fillId="0" borderId="0" xfId="0" applyFont="1" applyFill="1" applyProtection="1"/>
    <xf numFmtId="0" fontId="28" fillId="0" borderId="0" xfId="0" applyFont="1" applyFill="1" applyAlignment="1" applyProtection="1"/>
    <xf numFmtId="0" fontId="28" fillId="0" borderId="0" xfId="0" applyFont="1" applyProtection="1"/>
    <xf numFmtId="0" fontId="23" fillId="0" borderId="0" xfId="0" applyNumberFormat="1" applyFont="1" applyFill="1" applyBorder="1" applyAlignment="1" applyProtection="1">
      <alignment horizontal="left" vertical="top"/>
    </xf>
    <xf numFmtId="168" fontId="21" fillId="0" borderId="46" xfId="0" applyNumberFormat="1" applyFont="1" applyFill="1" applyBorder="1" applyAlignment="1" applyProtection="1">
      <alignment horizontal="center" vertical="center" wrapText="1"/>
    </xf>
    <xf numFmtId="3" fontId="21" fillId="0" borderId="47" xfId="1" applyNumberFormat="1" applyFont="1" applyFill="1" applyBorder="1" applyAlignment="1" applyProtection="1">
      <alignment horizontal="center" vertical="center"/>
    </xf>
    <xf numFmtId="0" fontId="30" fillId="0" borderId="0" xfId="0" applyFont="1" applyBorder="1" applyAlignment="1" applyProtection="1">
      <alignment horizontal="left" vertical="center" wrapText="1"/>
    </xf>
    <xf numFmtId="2" fontId="35" fillId="0" borderId="0" xfId="0" applyNumberFormat="1" applyFont="1" applyFill="1" applyAlignment="1" applyProtection="1">
      <alignment vertical="center"/>
    </xf>
    <xf numFmtId="2" fontId="35" fillId="0" borderId="0" xfId="0" applyNumberFormat="1" applyFont="1" applyBorder="1" applyAlignment="1" applyProtection="1">
      <alignment vertical="center" wrapText="1"/>
    </xf>
    <xf numFmtId="168" fontId="8" fillId="0" borderId="16" xfId="12" applyNumberFormat="1" applyFont="1" applyFill="1" applyBorder="1" applyAlignment="1" applyProtection="1">
      <alignment horizontal="center" vertical="center" wrapText="1"/>
    </xf>
    <xf numFmtId="3" fontId="8" fillId="2" borderId="16" xfId="12" applyNumberFormat="1" applyFont="1" applyFill="1" applyBorder="1" applyAlignment="1" applyProtection="1">
      <alignment horizontal="center" vertical="center" wrapText="1"/>
    </xf>
    <xf numFmtId="3" fontId="8" fillId="0" borderId="33" xfId="12" applyNumberFormat="1" applyFont="1" applyFill="1" applyBorder="1" applyAlignment="1" applyProtection="1">
      <alignment horizontal="center" vertical="center" wrapText="1"/>
    </xf>
    <xf numFmtId="3" fontId="8" fillId="0" borderId="16" xfId="12" applyNumberFormat="1" applyFont="1" applyFill="1" applyBorder="1" applyAlignment="1" applyProtection="1">
      <alignment horizontal="center" vertical="center" wrapText="1"/>
    </xf>
    <xf numFmtId="168" fontId="21" fillId="9" borderId="46" xfId="0" applyNumberFormat="1" applyFont="1" applyFill="1" applyBorder="1" applyAlignment="1" applyProtection="1">
      <alignment horizontal="center" vertical="center" wrapText="1"/>
      <protection locked="0"/>
    </xf>
    <xf numFmtId="9" fontId="21" fillId="9" borderId="48" xfId="18" applyNumberFormat="1" applyFont="1" applyFill="1" applyBorder="1" applyAlignment="1" applyProtection="1">
      <alignment horizontal="center" vertical="center" wrapText="1"/>
      <protection locked="0"/>
    </xf>
    <xf numFmtId="2" fontId="12" fillId="0" borderId="49" xfId="11" applyNumberFormat="1" applyFont="1" applyFill="1" applyBorder="1" applyAlignment="1" applyProtection="1">
      <alignment horizontal="center" vertical="center" wrapText="1"/>
    </xf>
    <xf numFmtId="0" fontId="29" fillId="0" borderId="1" xfId="0" applyFont="1" applyBorder="1" applyProtection="1"/>
    <xf numFmtId="0" fontId="0" fillId="0" borderId="1" xfId="0" applyBorder="1" applyProtection="1"/>
    <xf numFmtId="0" fontId="11" fillId="0" borderId="1" xfId="0" applyFont="1" applyBorder="1" applyProtection="1"/>
    <xf numFmtId="0" fontId="14" fillId="0" borderId="0" xfId="0" applyFont="1" applyBorder="1" applyAlignment="1" applyProtection="1">
      <alignment horizontal="left" vertical="top" wrapText="1"/>
    </xf>
    <xf numFmtId="0" fontId="15" fillId="0" borderId="0" xfId="0" applyFont="1" applyBorder="1" applyAlignment="1" applyProtection="1">
      <alignment horizontal="left" vertical="top" wrapText="1"/>
    </xf>
    <xf numFmtId="0" fontId="30" fillId="0" borderId="1" xfId="0" applyFont="1" applyBorder="1" applyAlignment="1" applyProtection="1">
      <alignment horizontal="left" vertical="center" wrapText="1"/>
    </xf>
    <xf numFmtId="0" fontId="28" fillId="0" borderId="1" xfId="0" applyFont="1" applyBorder="1" applyAlignment="1" applyProtection="1">
      <alignment horizontal="right" vertical="top"/>
    </xf>
    <xf numFmtId="0" fontId="23" fillId="0" borderId="0" xfId="0" applyNumberFormat="1" applyFont="1" applyFill="1" applyBorder="1" applyAlignment="1" applyProtection="1">
      <alignment horizontal="right" vertical="top"/>
    </xf>
    <xf numFmtId="14" fontId="12" fillId="0" borderId="1" xfId="0" applyNumberFormat="1" applyFont="1" applyFill="1" applyBorder="1" applyAlignment="1" applyProtection="1">
      <alignment horizontal="left" wrapText="1"/>
    </xf>
    <xf numFmtId="0" fontId="12" fillId="0" borderId="0" xfId="0" applyNumberFormat="1" applyFont="1" applyFill="1" applyAlignment="1" applyProtection="1">
      <alignment horizontal="left"/>
    </xf>
    <xf numFmtId="49" fontId="6" fillId="0" borderId="1" xfId="0" applyNumberFormat="1" applyFont="1" applyBorder="1" applyAlignment="1" applyProtection="1">
      <alignment horizontal="right" vertical="top"/>
    </xf>
    <xf numFmtId="0" fontId="0" fillId="0" borderId="0" xfId="0" applyAlignment="1" applyProtection="1">
      <alignment horizontal="right" vertical="top"/>
    </xf>
    <xf numFmtId="2" fontId="8" fillId="0" borderId="49" xfId="12" applyNumberFormat="1" applyFont="1" applyFill="1" applyBorder="1" applyAlignment="1" applyProtection="1">
      <alignment horizontal="center" vertical="center" wrapText="1"/>
    </xf>
    <xf numFmtId="0" fontId="28" fillId="0" borderId="0" xfId="0" applyFont="1" applyFill="1" applyAlignment="1" applyProtection="1">
      <alignment horizontal="left" vertical="center"/>
    </xf>
    <xf numFmtId="3" fontId="30" fillId="0" borderId="52" xfId="0" applyNumberFormat="1" applyFont="1" applyFill="1" applyBorder="1" applyAlignment="1" applyProtection="1">
      <alignment horizontal="center" vertical="center"/>
    </xf>
    <xf numFmtId="3" fontId="30" fillId="0" borderId="53" xfId="0" applyNumberFormat="1" applyFont="1" applyFill="1" applyBorder="1" applyAlignment="1" applyProtection="1">
      <alignment horizontal="center" vertical="center"/>
    </xf>
    <xf numFmtId="0" fontId="6" fillId="0" borderId="0" xfId="0" applyFont="1" applyFill="1" applyBorder="1" applyAlignment="1"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vertical="top"/>
    </xf>
    <xf numFmtId="0" fontId="8" fillId="0" borderId="1" xfId="0" applyFont="1" applyBorder="1" applyAlignment="1" applyProtection="1">
      <alignment vertical="top"/>
    </xf>
    <xf numFmtId="0" fontId="8" fillId="0" borderId="29" xfId="0" applyFont="1" applyFill="1" applyBorder="1" applyAlignment="1" applyProtection="1">
      <alignment vertical="center"/>
    </xf>
    <xf numFmtId="4" fontId="8" fillId="4" borderId="29" xfId="0" applyNumberFormat="1" applyFont="1" applyFill="1" applyBorder="1" applyAlignment="1" applyProtection="1">
      <alignment horizontal="right" vertical="center"/>
    </xf>
    <xf numFmtId="3" fontId="7" fillId="0" borderId="35" xfId="1" applyNumberFormat="1" applyFont="1" applyFill="1" applyBorder="1" applyAlignment="1" applyProtection="1">
      <alignment horizontal="right" vertical="center" wrapText="1" indent="1"/>
    </xf>
    <xf numFmtId="3" fontId="8" fillId="4" borderId="54" xfId="0" applyNumberFormat="1" applyFont="1" applyFill="1" applyBorder="1" applyAlignment="1" applyProtection="1">
      <alignment horizontal="right" vertical="center"/>
    </xf>
    <xf numFmtId="3" fontId="8" fillId="4" borderId="54" xfId="0" applyNumberFormat="1" applyFont="1" applyFill="1" applyBorder="1" applyAlignment="1" applyProtection="1">
      <alignment horizontal="right" vertical="center" wrapText="1"/>
    </xf>
    <xf numFmtId="3" fontId="8" fillId="7" borderId="35" xfId="0" quotePrefix="1" applyNumberFormat="1" applyFont="1" applyFill="1" applyBorder="1" applyAlignment="1" applyProtection="1">
      <alignment horizontal="right" vertical="center" wrapText="1" indent="1"/>
      <protection locked="0"/>
    </xf>
    <xf numFmtId="3" fontId="8" fillId="7" borderId="4" xfId="12" applyNumberFormat="1" applyFont="1" applyFill="1" applyBorder="1" applyAlignment="1" applyProtection="1">
      <alignment horizontal="right" vertical="center" wrapText="1" indent="1"/>
      <protection locked="0"/>
    </xf>
    <xf numFmtId="0" fontId="7" fillId="2" borderId="0" xfId="0" applyFont="1" applyFill="1" applyBorder="1" applyAlignment="1" applyProtection="1">
      <alignment vertical="center"/>
    </xf>
    <xf numFmtId="3" fontId="7" fillId="5" borderId="49" xfId="1" applyNumberFormat="1" applyFont="1" applyFill="1" applyBorder="1" applyAlignment="1" applyProtection="1">
      <alignment horizontal="right" vertical="center" indent="1"/>
    </xf>
    <xf numFmtId="3" fontId="7" fillId="7" borderId="5" xfId="0" applyNumberFormat="1" applyFont="1" applyFill="1" applyBorder="1" applyAlignment="1" applyProtection="1">
      <alignment horizontal="right" vertical="center" indent="1"/>
      <protection locked="0"/>
    </xf>
    <xf numFmtId="3" fontId="7" fillId="0" borderId="0" xfId="0" applyNumberFormat="1" applyFont="1" applyFill="1" applyBorder="1" applyAlignment="1" applyProtection="1">
      <alignment horizontal="right" vertical="center" indent="1"/>
    </xf>
    <xf numFmtId="3" fontId="7" fillId="7" borderId="0" xfId="0" applyNumberFormat="1" applyFont="1" applyFill="1" applyBorder="1" applyAlignment="1" applyProtection="1">
      <alignment horizontal="right" vertical="center" indent="1"/>
      <protection locked="0"/>
    </xf>
    <xf numFmtId="3" fontId="7" fillId="5" borderId="55" xfId="1" applyNumberFormat="1" applyFont="1" applyFill="1" applyBorder="1" applyAlignment="1" applyProtection="1">
      <alignment horizontal="right" vertical="center" indent="1"/>
    </xf>
    <xf numFmtId="3" fontId="7" fillId="7" borderId="12" xfId="0" applyNumberFormat="1" applyFont="1" applyFill="1" applyBorder="1" applyAlignment="1" applyProtection="1">
      <alignment horizontal="right" vertical="center" indent="1"/>
      <protection locked="0"/>
    </xf>
    <xf numFmtId="3" fontId="7" fillId="2" borderId="56" xfId="0" applyNumberFormat="1" applyFont="1" applyFill="1" applyBorder="1" applyAlignment="1" applyProtection="1">
      <alignment horizontal="right" vertical="center" indent="1"/>
    </xf>
    <xf numFmtId="3" fontId="7" fillId="2" borderId="57" xfId="0" applyNumberFormat="1" applyFont="1" applyFill="1" applyBorder="1" applyAlignment="1" applyProtection="1">
      <alignment horizontal="right" vertical="center" indent="1"/>
    </xf>
    <xf numFmtId="3" fontId="7" fillId="2" borderId="12" xfId="0" applyNumberFormat="1" applyFont="1" applyFill="1" applyBorder="1" applyAlignment="1" applyProtection="1">
      <alignment horizontal="right" vertical="center" indent="1"/>
    </xf>
    <xf numFmtId="0" fontId="8" fillId="0" borderId="0"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left" vertical="top"/>
    </xf>
    <xf numFmtId="0" fontId="8" fillId="0" borderId="1" xfId="0" applyNumberFormat="1" applyFont="1" applyFill="1" applyBorder="1" applyAlignment="1" applyProtection="1">
      <alignment horizontal="left"/>
    </xf>
    <xf numFmtId="0" fontId="8" fillId="0" borderId="0" xfId="0" applyNumberFormat="1" applyFont="1" applyFill="1" applyAlignment="1" applyProtection="1">
      <alignment horizontal="left"/>
    </xf>
    <xf numFmtId="0" fontId="8" fillId="0" borderId="0" xfId="18" applyNumberFormat="1" applyFont="1" applyFill="1" applyAlignment="1" applyProtection="1">
      <alignment horizontal="left" vertical="center" indent="1"/>
    </xf>
    <xf numFmtId="2" fontId="35" fillId="0" borderId="0" xfId="0" applyNumberFormat="1" applyFont="1" applyFill="1" applyAlignment="1" applyProtection="1">
      <alignment vertical="center" wrapText="1"/>
    </xf>
    <xf numFmtId="0" fontId="13" fillId="10" borderId="58" xfId="12" applyFont="1" applyFill="1" applyBorder="1" applyAlignment="1" applyProtection="1">
      <alignment horizontal="center" vertical="center" wrapText="1"/>
    </xf>
    <xf numFmtId="0" fontId="13" fillId="10" borderId="59" xfId="12" applyFont="1" applyFill="1" applyBorder="1" applyAlignment="1" applyProtection="1">
      <alignment horizontal="center" vertical="center" wrapText="1"/>
    </xf>
    <xf numFmtId="0" fontId="6" fillId="10" borderId="59" xfId="12" applyFont="1" applyFill="1" applyBorder="1" applyAlignment="1" applyProtection="1">
      <alignment horizontal="center" vertical="center"/>
    </xf>
    <xf numFmtId="0" fontId="13" fillId="10" borderId="59" xfId="12" applyFont="1" applyFill="1" applyBorder="1" applyAlignment="1" applyProtection="1">
      <alignment horizontal="center" vertical="center"/>
    </xf>
    <xf numFmtId="0" fontId="13" fillId="10" borderId="60" xfId="12" applyFont="1" applyFill="1" applyBorder="1" applyAlignment="1" applyProtection="1">
      <alignment horizontal="center" vertical="center" wrapText="1"/>
    </xf>
    <xf numFmtId="0" fontId="13" fillId="10" borderId="58" xfId="12" applyFont="1" applyFill="1" applyBorder="1" applyAlignment="1" applyProtection="1">
      <alignment horizontal="center" vertical="center"/>
    </xf>
    <xf numFmtId="0" fontId="20" fillId="0" borderId="61" xfId="0" applyNumberFormat="1" applyFont="1" applyFill="1" applyBorder="1" applyAlignment="1" applyProtection="1">
      <alignment horizontal="center" vertical="top" wrapText="1"/>
    </xf>
    <xf numFmtId="0" fontId="20" fillId="0" borderId="62" xfId="0" applyNumberFormat="1" applyFont="1" applyFill="1" applyBorder="1" applyAlignment="1" applyProtection="1">
      <alignment horizontal="center" vertical="top" wrapText="1"/>
    </xf>
    <xf numFmtId="0" fontId="8" fillId="0" borderId="42" xfId="0" applyNumberFormat="1" applyFont="1" applyFill="1" applyBorder="1" applyAlignment="1" applyProtection="1">
      <alignment horizontal="right" vertical="center" wrapText="1"/>
    </xf>
    <xf numFmtId="2" fontId="12" fillId="6" borderId="23" xfId="11" applyNumberFormat="1" applyFont="1" applyFill="1" applyBorder="1" applyAlignment="1" applyProtection="1">
      <alignment horizontal="center" vertical="center" wrapText="1"/>
    </xf>
    <xf numFmtId="3" fontId="8" fillId="6" borderId="64" xfId="11" applyNumberFormat="1" applyFont="1" applyFill="1" applyBorder="1" applyAlignment="1" applyProtection="1">
      <alignment horizontal="center" vertical="center" wrapText="1"/>
    </xf>
    <xf numFmtId="3" fontId="7" fillId="0" borderId="65" xfId="1" applyNumberFormat="1" applyFont="1" applyFill="1" applyBorder="1" applyAlignment="1" applyProtection="1">
      <alignment horizontal="right" vertical="center" wrapText="1" indent="1"/>
    </xf>
    <xf numFmtId="3" fontId="8" fillId="0" borderId="29" xfId="0" applyNumberFormat="1" applyFont="1" applyFill="1" applyBorder="1" applyAlignment="1" applyProtection="1">
      <alignment horizontal="right" vertical="center"/>
    </xf>
    <xf numFmtId="49" fontId="6" fillId="0" borderId="0" xfId="11" applyNumberFormat="1" applyFont="1" applyFill="1" applyBorder="1" applyAlignment="1" applyProtection="1">
      <alignment horizontal="right" wrapText="1"/>
    </xf>
    <xf numFmtId="3" fontId="12" fillId="0" borderId="0" xfId="11" applyNumberFormat="1" applyFont="1" applyFill="1" applyBorder="1" applyAlignment="1" applyProtection="1">
      <alignment vertical="top" wrapText="1"/>
    </xf>
    <xf numFmtId="0" fontId="20" fillId="0" borderId="66" xfId="0" applyNumberFormat="1" applyFont="1" applyFill="1" applyBorder="1" applyAlignment="1" applyProtection="1">
      <alignment horizontal="center" vertical="top" wrapText="1"/>
    </xf>
    <xf numFmtId="0" fontId="20" fillId="0" borderId="67" xfId="0" applyNumberFormat="1" applyFont="1" applyFill="1" applyBorder="1" applyAlignment="1" applyProtection="1">
      <alignment horizontal="center" vertical="top" wrapText="1"/>
    </xf>
    <xf numFmtId="0" fontId="20" fillId="0" borderId="68" xfId="0" applyNumberFormat="1" applyFont="1" applyFill="1" applyBorder="1" applyAlignment="1" applyProtection="1">
      <alignment horizontal="center" vertical="top" wrapText="1"/>
    </xf>
    <xf numFmtId="0" fontId="20" fillId="0" borderId="69" xfId="0" applyNumberFormat="1" applyFont="1" applyFill="1" applyBorder="1" applyAlignment="1" applyProtection="1">
      <alignment horizontal="center" vertical="top" wrapText="1"/>
    </xf>
    <xf numFmtId="3" fontId="21" fillId="0" borderId="70" xfId="1" applyNumberFormat="1" applyFont="1" applyFill="1" applyBorder="1" applyAlignment="1" applyProtection="1">
      <alignment horizontal="center" vertical="center"/>
    </xf>
    <xf numFmtId="3" fontId="21" fillId="0" borderId="71" xfId="1" applyNumberFormat="1" applyFont="1" applyFill="1" applyBorder="1" applyAlignment="1" applyProtection="1">
      <alignment horizontal="center" vertical="center"/>
    </xf>
    <xf numFmtId="3" fontId="21" fillId="0" borderId="72" xfId="1" applyNumberFormat="1" applyFont="1" applyFill="1" applyBorder="1" applyAlignment="1" applyProtection="1">
      <alignment horizontal="center" vertical="center"/>
    </xf>
    <xf numFmtId="3" fontId="7" fillId="0" borderId="73" xfId="1" applyNumberFormat="1" applyFont="1" applyFill="1" applyBorder="1" applyAlignment="1" applyProtection="1">
      <alignment horizontal="right" vertical="center" indent="1"/>
    </xf>
    <xf numFmtId="3" fontId="8" fillId="0" borderId="74" xfId="0" applyNumberFormat="1" applyFont="1" applyFill="1" applyBorder="1" applyAlignment="1" applyProtection="1">
      <alignment horizontal="right" vertical="center" wrapText="1" indent="1"/>
    </xf>
    <xf numFmtId="3" fontId="7" fillId="0" borderId="75" xfId="0" applyNumberFormat="1" applyFont="1" applyFill="1" applyBorder="1" applyAlignment="1" applyProtection="1">
      <alignment horizontal="right" vertical="center" wrapText="1" indent="1"/>
    </xf>
    <xf numFmtId="166" fontId="7" fillId="0" borderId="76" xfId="0" applyNumberFormat="1" applyFont="1" applyFill="1" applyBorder="1" applyAlignment="1" applyProtection="1">
      <alignment horizontal="center" vertical="center" wrapText="1"/>
    </xf>
    <xf numFmtId="3" fontId="8" fillId="0" borderId="3" xfId="0" applyNumberFormat="1" applyFont="1" applyFill="1" applyBorder="1" applyAlignment="1" applyProtection="1">
      <alignment horizontal="right" vertical="center" wrapText="1"/>
    </xf>
    <xf numFmtId="3" fontId="8" fillId="0" borderId="76" xfId="0" applyNumberFormat="1" applyFont="1" applyFill="1" applyBorder="1" applyAlignment="1" applyProtection="1">
      <alignment horizontal="right" vertical="center" wrapText="1"/>
    </xf>
    <xf numFmtId="3" fontId="7" fillId="5" borderId="77" xfId="1" applyNumberFormat="1" applyFont="1" applyFill="1" applyBorder="1" applyAlignment="1" applyProtection="1">
      <alignment horizontal="right" vertical="center" indent="1"/>
    </xf>
    <xf numFmtId="3" fontId="8" fillId="7" borderId="10" xfId="12" applyNumberFormat="1" applyFont="1" applyFill="1" applyBorder="1" applyAlignment="1" applyProtection="1">
      <alignment horizontal="right" vertical="center" wrapText="1" indent="1"/>
      <protection locked="0"/>
    </xf>
    <xf numFmtId="3" fontId="8" fillId="0" borderId="78" xfId="0" applyNumberFormat="1" applyFont="1" applyFill="1" applyBorder="1" applyAlignment="1" applyProtection="1">
      <alignment horizontal="right" vertical="center" wrapText="1" indent="1"/>
    </xf>
    <xf numFmtId="3" fontId="8" fillId="7" borderId="5" xfId="12" applyNumberFormat="1" applyFont="1" applyFill="1" applyBorder="1" applyAlignment="1" applyProtection="1">
      <alignment horizontal="right" vertical="center" wrapText="1" indent="1"/>
      <protection locked="0"/>
    </xf>
    <xf numFmtId="3" fontId="7" fillId="5" borderId="79" xfId="1" applyNumberFormat="1" applyFont="1" applyFill="1" applyBorder="1" applyAlignment="1" applyProtection="1">
      <alignment horizontal="right" vertical="center" indent="1"/>
    </xf>
    <xf numFmtId="3" fontId="7" fillId="7" borderId="80" xfId="0" applyNumberFormat="1" applyFont="1" applyFill="1" applyBorder="1" applyAlignment="1" applyProtection="1">
      <alignment horizontal="right" vertical="center" indent="1"/>
      <protection locked="0"/>
    </xf>
    <xf numFmtId="3" fontId="7" fillId="0" borderId="77" xfId="1" applyNumberFormat="1" applyFont="1" applyFill="1" applyBorder="1" applyAlignment="1" applyProtection="1">
      <alignment horizontal="right" vertical="center" indent="1"/>
    </xf>
    <xf numFmtId="3" fontId="7" fillId="7" borderId="6" xfId="0" applyNumberFormat="1" applyFont="1" applyFill="1" applyBorder="1" applyAlignment="1" applyProtection="1">
      <alignment horizontal="right" vertical="center" indent="1"/>
      <protection locked="0"/>
    </xf>
    <xf numFmtId="3" fontId="7" fillId="7" borderId="81" xfId="0" applyNumberFormat="1" applyFont="1" applyFill="1" applyBorder="1" applyAlignment="1" applyProtection="1">
      <alignment horizontal="right" vertical="center" indent="1"/>
      <protection locked="0"/>
    </xf>
    <xf numFmtId="0" fontId="0" fillId="0" borderId="1" xfId="0" applyBorder="1" applyAlignment="1" applyProtection="1">
      <alignment horizontal="right" vertical="top"/>
    </xf>
    <xf numFmtId="14" fontId="12" fillId="0" borderId="0" xfId="0" applyNumberFormat="1" applyFont="1" applyFill="1" applyBorder="1" applyAlignment="1" applyProtection="1">
      <alignment horizontal="left" vertical="center" wrapText="1"/>
    </xf>
    <xf numFmtId="14" fontId="12" fillId="0" borderId="0" xfId="0" applyNumberFormat="1" applyFont="1" applyFill="1" applyBorder="1" applyAlignment="1" applyProtection="1">
      <alignment horizontal="left" vertical="top" wrapText="1"/>
    </xf>
    <xf numFmtId="0" fontId="12" fillId="0" borderId="0" xfId="0" applyNumberFormat="1" applyFont="1" applyFill="1" applyAlignment="1" applyProtection="1">
      <alignment horizontal="left" vertical="center"/>
    </xf>
    <xf numFmtId="2" fontId="12" fillId="0" borderId="44" xfId="11" applyNumberFormat="1" applyFont="1" applyFill="1" applyBorder="1" applyAlignment="1" applyProtection="1">
      <alignment horizontal="center" vertical="center" wrapText="1"/>
    </xf>
    <xf numFmtId="2" fontId="12" fillId="0" borderId="2" xfId="11" applyNumberFormat="1" applyFont="1" applyFill="1" applyBorder="1" applyAlignment="1" applyProtection="1">
      <alignment horizontal="center" vertical="center" wrapText="1"/>
    </xf>
    <xf numFmtId="0" fontId="12" fillId="0" borderId="2" xfId="11" applyFont="1" applyFill="1" applyBorder="1" applyAlignment="1" applyProtection="1">
      <alignment horizontal="center" vertical="center" wrapText="1"/>
    </xf>
    <xf numFmtId="2" fontId="12" fillId="0" borderId="45" xfId="11" applyNumberFormat="1" applyFont="1" applyFill="1" applyBorder="1" applyAlignment="1" applyProtection="1">
      <alignment horizontal="center" vertical="center" wrapText="1"/>
    </xf>
    <xf numFmtId="0" fontId="20" fillId="0" borderId="106" xfId="0" applyNumberFormat="1" applyFont="1" applyFill="1" applyBorder="1" applyAlignment="1" applyProtection="1">
      <alignment horizontal="center" vertical="top" wrapText="1"/>
    </xf>
    <xf numFmtId="0" fontId="25" fillId="0" borderId="107" xfId="0" applyNumberFormat="1" applyFont="1" applyFill="1" applyBorder="1" applyAlignment="1" applyProtection="1">
      <alignment horizontal="center" vertical="top" wrapText="1"/>
    </xf>
    <xf numFmtId="0" fontId="0" fillId="0" borderId="0" xfId="0" applyNumberFormat="1" applyAlignment="1" applyProtection="1">
      <alignment vertical="center"/>
      <protection locked="0"/>
    </xf>
    <xf numFmtId="0" fontId="0" fillId="0" borderId="0" xfId="0" applyNumberFormat="1" applyProtection="1">
      <protection locked="0"/>
    </xf>
    <xf numFmtId="0" fontId="22" fillId="0" borderId="0" xfId="0" applyNumberFormat="1" applyFont="1" applyAlignment="1" applyProtection="1">
      <alignment vertical="top" wrapText="1"/>
      <protection locked="0"/>
    </xf>
    <xf numFmtId="0" fontId="8" fillId="0" borderId="55" xfId="0" applyFont="1" applyBorder="1" applyProtection="1"/>
    <xf numFmtId="0" fontId="8" fillId="0" borderId="87" xfId="0" applyFont="1" applyBorder="1" applyProtection="1"/>
    <xf numFmtId="0" fontId="5" fillId="0" borderId="77" xfId="0" applyFont="1" applyBorder="1" applyProtection="1"/>
    <xf numFmtId="0" fontId="5" fillId="11" borderId="85" xfId="0" applyFont="1" applyFill="1" applyBorder="1" applyProtection="1"/>
    <xf numFmtId="0" fontId="0" fillId="11" borderId="0" xfId="0" applyFill="1" applyProtection="1"/>
    <xf numFmtId="0" fontId="5" fillId="11" borderId="77" xfId="0" applyFont="1" applyFill="1" applyBorder="1" applyProtection="1"/>
    <xf numFmtId="0" fontId="5" fillId="11" borderId="50" xfId="0" applyFont="1" applyFill="1" applyBorder="1" applyProtection="1"/>
    <xf numFmtId="0" fontId="4" fillId="0" borderId="22" xfId="0" applyFont="1" applyFill="1" applyBorder="1" applyAlignment="1" applyProtection="1">
      <alignment horizontal="center" vertical="top" wrapText="1"/>
    </xf>
    <xf numFmtId="0" fontId="5" fillId="3" borderId="17" xfId="12" applyFont="1" applyFill="1" applyBorder="1" applyAlignment="1" applyProtection="1">
      <alignment horizontal="right" vertical="center" wrapText="1"/>
    </xf>
    <xf numFmtId="166" fontId="5" fillId="0" borderId="11" xfId="0" applyNumberFormat="1" applyFont="1" applyFill="1" applyBorder="1" applyAlignment="1" applyProtection="1">
      <alignment horizontal="center" vertical="center" wrapText="1"/>
    </xf>
    <xf numFmtId="167" fontId="8" fillId="10" borderId="44" xfId="11" applyNumberFormat="1" applyFont="1" applyFill="1" applyBorder="1" applyAlignment="1" applyProtection="1">
      <alignment vertical="center"/>
    </xf>
    <xf numFmtId="0" fontId="13" fillId="10" borderId="2" xfId="0" applyFont="1" applyFill="1" applyBorder="1" applyAlignment="1" applyProtection="1">
      <alignment horizontal="center" vertical="center"/>
    </xf>
    <xf numFmtId="167" fontId="8" fillId="10" borderId="45" xfId="11" applyNumberFormat="1" applyFont="1" applyFill="1" applyBorder="1" applyAlignment="1" applyProtection="1">
      <alignment vertical="center"/>
    </xf>
    <xf numFmtId="0" fontId="20" fillId="0" borderId="2" xfId="17" applyNumberFormat="1" applyFont="1" applyFill="1" applyBorder="1" applyAlignment="1" applyProtection="1">
      <alignment horizontal="center" vertical="top" wrapText="1"/>
    </xf>
    <xf numFmtId="0" fontId="8" fillId="0" borderId="82" xfId="12" applyFont="1" applyFill="1" applyBorder="1" applyAlignment="1" applyProtection="1">
      <alignment horizontal="center" vertical="top" wrapText="1"/>
    </xf>
    <xf numFmtId="0" fontId="8" fillId="0" borderId="77" xfId="12" applyFont="1" applyFill="1" applyBorder="1" applyAlignment="1" applyProtection="1">
      <alignment horizontal="center" vertical="top" wrapText="1"/>
    </xf>
    <xf numFmtId="0" fontId="5" fillId="11" borderId="96" xfId="0" applyFont="1" applyFill="1" applyBorder="1" applyProtection="1"/>
    <xf numFmtId="0" fontId="5" fillId="11" borderId="104" xfId="0" applyFont="1" applyFill="1" applyBorder="1" applyProtection="1"/>
    <xf numFmtId="0" fontId="28" fillId="9" borderId="0" xfId="0" applyFont="1" applyFill="1" applyAlignment="1" applyProtection="1">
      <alignment vertical="center"/>
      <protection locked="0"/>
    </xf>
    <xf numFmtId="168" fontId="8" fillId="9" borderId="50" xfId="12" applyNumberFormat="1" applyFont="1" applyFill="1" applyBorder="1" applyAlignment="1" applyProtection="1">
      <alignment horizontal="center" vertical="center"/>
      <protection locked="0"/>
    </xf>
    <xf numFmtId="3" fontId="8" fillId="9" borderId="51" xfId="12" applyNumberFormat="1" applyFont="1" applyFill="1" applyBorder="1" applyAlignment="1" applyProtection="1">
      <alignment horizontal="center" vertical="center"/>
      <protection locked="0"/>
    </xf>
    <xf numFmtId="3" fontId="30" fillId="9" borderId="52" xfId="0" applyNumberFormat="1" applyFont="1" applyFill="1" applyBorder="1" applyAlignment="1" applyProtection="1">
      <alignment horizontal="center" vertical="center"/>
      <protection locked="0"/>
    </xf>
    <xf numFmtId="3" fontId="8" fillId="9" borderId="16" xfId="12" applyNumberFormat="1" applyFont="1" applyFill="1" applyBorder="1" applyAlignment="1" applyProtection="1">
      <alignment horizontal="center" vertical="center"/>
      <protection locked="0"/>
    </xf>
    <xf numFmtId="3" fontId="7" fillId="0" borderId="49" xfId="1" applyNumberFormat="1" applyFont="1" applyFill="1" applyBorder="1" applyAlignment="1" applyProtection="1">
      <alignment horizontal="right" vertical="center" indent="1"/>
    </xf>
    <xf numFmtId="0" fontId="28" fillId="0" borderId="0" xfId="0" applyFont="1" applyFill="1" applyAlignment="1" applyProtection="1">
      <alignment horizontal="left" vertical="center"/>
    </xf>
    <xf numFmtId="164" fontId="3" fillId="0" borderId="0" xfId="1" applyNumberFormat="1" applyFont="1" applyFill="1" applyBorder="1" applyAlignment="1" applyProtection="1">
      <alignment horizontal="right" vertical="center"/>
    </xf>
    <xf numFmtId="164" fontId="3" fillId="12" borderId="0" xfId="1" applyNumberFormat="1" applyFont="1" applyFill="1" applyBorder="1" applyAlignment="1" applyProtection="1">
      <alignment horizontal="right" vertical="center"/>
    </xf>
    <xf numFmtId="164" fontId="3" fillId="0" borderId="0" xfId="1" applyNumberFormat="1" applyFont="1" applyFill="1" applyBorder="1" applyAlignment="1" applyProtection="1">
      <alignment horizontal="left" vertical="center"/>
    </xf>
    <xf numFmtId="164" fontId="30" fillId="0" borderId="1" xfId="1" applyNumberFormat="1" applyFont="1" applyFill="1" applyBorder="1" applyAlignment="1" applyProtection="1">
      <alignment horizontal="left" vertical="center"/>
    </xf>
    <xf numFmtId="0" fontId="0" fillId="0" borderId="0" xfId="0" applyAlignment="1">
      <alignment horizontal="left"/>
    </xf>
    <xf numFmtId="164" fontId="3" fillId="12" borderId="0" xfId="1" applyNumberFormat="1" applyFont="1" applyFill="1" applyBorder="1" applyAlignment="1" applyProtection="1">
      <alignment horizontal="left" vertical="center"/>
    </xf>
    <xf numFmtId="164" fontId="3" fillId="5" borderId="0" xfId="1" applyNumberFormat="1" applyFont="1" applyFill="1" applyBorder="1" applyAlignment="1" applyProtection="1">
      <alignment horizontal="left" vertical="center"/>
    </xf>
    <xf numFmtId="0" fontId="8" fillId="0" borderId="0" xfId="0" applyFont="1" applyAlignment="1">
      <alignment horizontal="left"/>
    </xf>
    <xf numFmtId="0" fontId="8" fillId="0" borderId="0" xfId="0" applyFont="1" applyAlignment="1">
      <alignment horizontal="left" wrapText="1"/>
    </xf>
    <xf numFmtId="164" fontId="3" fillId="4" borderId="0" xfId="1" applyNumberFormat="1" applyFont="1" applyFill="1" applyBorder="1" applyAlignment="1" applyProtection="1">
      <alignment horizontal="left" vertical="center"/>
    </xf>
    <xf numFmtId="0" fontId="31" fillId="0" borderId="0" xfId="0" applyFont="1" applyAlignment="1">
      <alignment horizontal="left" vertical="center"/>
    </xf>
    <xf numFmtId="169" fontId="30" fillId="0" borderId="0" xfId="1" applyNumberFormat="1" applyFont="1" applyFill="1" applyBorder="1" applyAlignment="1" applyProtection="1">
      <alignment horizontal="right" vertical="center"/>
    </xf>
    <xf numFmtId="0" fontId="0" fillId="4" borderId="0" xfId="0" applyFill="1" applyAlignment="1">
      <alignment horizontal="left"/>
    </xf>
    <xf numFmtId="164" fontId="3" fillId="13" borderId="0" xfId="1" applyNumberFormat="1" applyFont="1" applyFill="1" applyBorder="1" applyAlignment="1" applyProtection="1">
      <alignment horizontal="left" vertical="center"/>
    </xf>
    <xf numFmtId="0" fontId="5" fillId="0" borderId="0" xfId="0" applyFont="1" applyAlignment="1">
      <alignment horizontal="left" wrapText="1"/>
    </xf>
    <xf numFmtId="164" fontId="30" fillId="0" borderId="0" xfId="1" applyNumberFormat="1" applyFont="1" applyFill="1" applyBorder="1" applyAlignment="1" applyProtection="1">
      <alignment horizontal="right" vertical="center"/>
    </xf>
    <xf numFmtId="0" fontId="0" fillId="13" borderId="0" xfId="0" applyFill="1" applyAlignment="1">
      <alignment horizontal="left"/>
    </xf>
    <xf numFmtId="164" fontId="3" fillId="13" borderId="0" xfId="1" applyNumberFormat="1" applyFont="1" applyFill="1" applyBorder="1" applyAlignment="1" applyProtection="1">
      <alignment horizontal="right" vertical="center"/>
    </xf>
    <xf numFmtId="0" fontId="8" fillId="12" borderId="0" xfId="0" applyFont="1" applyFill="1" applyAlignment="1">
      <alignment wrapText="1"/>
    </xf>
    <xf numFmtId="0" fontId="0" fillId="12" borderId="0" xfId="0" applyFill="1" applyAlignment="1">
      <alignment horizontal="left"/>
    </xf>
    <xf numFmtId="0" fontId="8" fillId="5" borderId="0" xfId="0" applyFont="1" applyFill="1" applyAlignment="1">
      <alignment horizontal="left" wrapText="1"/>
    </xf>
    <xf numFmtId="0" fontId="0" fillId="5" borderId="0" xfId="0" applyFill="1" applyAlignment="1">
      <alignment horizontal="left"/>
    </xf>
    <xf numFmtId="0" fontId="8" fillId="4" borderId="0" xfId="0" applyFont="1" applyFill="1" applyAlignment="1">
      <alignment horizontal="left" wrapText="1"/>
    </xf>
    <xf numFmtId="0" fontId="8" fillId="13" borderId="0" xfId="0" applyFont="1" applyFill="1" applyAlignment="1">
      <alignment horizontal="left" wrapText="1"/>
    </xf>
    <xf numFmtId="0" fontId="28" fillId="0" borderId="0" xfId="0" applyFont="1" applyFill="1" applyAlignment="1" applyProtection="1">
      <alignment horizontal="left" indent="4"/>
    </xf>
    <xf numFmtId="14" fontId="0" fillId="0" borderId="0" xfId="0" applyNumberFormat="1" applyProtection="1"/>
    <xf numFmtId="0" fontId="8" fillId="0" borderId="0" xfId="0" applyFont="1" applyProtection="1"/>
    <xf numFmtId="0" fontId="0" fillId="0" borderId="0" xfId="0" applyFill="1" applyAlignment="1">
      <alignment horizontal="left"/>
    </xf>
    <xf numFmtId="0" fontId="40" fillId="0" borderId="0" xfId="0" applyFont="1" applyFill="1" applyAlignment="1" applyProtection="1">
      <alignment vertical="top" wrapText="1"/>
    </xf>
    <xf numFmtId="0" fontId="4" fillId="0" borderId="0" xfId="0" applyFont="1" applyFill="1" applyAlignment="1" applyProtection="1">
      <alignment horizontal="left" vertical="center" indent="6"/>
    </xf>
    <xf numFmtId="0" fontId="34" fillId="0" borderId="0" xfId="0" applyFont="1" applyFill="1" applyAlignment="1" applyProtection="1">
      <alignment horizontal="left" indent="6"/>
    </xf>
    <xf numFmtId="0" fontId="40" fillId="0" borderId="0" xfId="0" applyFont="1" applyFill="1" applyAlignment="1" applyProtection="1">
      <alignment horizontal="left" vertical="top" wrapText="1" indent="6"/>
    </xf>
    <xf numFmtId="0" fontId="34" fillId="0" borderId="0" xfId="0" applyFont="1" applyFill="1" applyAlignment="1" applyProtection="1">
      <alignment horizontal="left" indent="5"/>
    </xf>
    <xf numFmtId="0" fontId="28" fillId="0" borderId="0" xfId="0" applyFont="1" applyFill="1" applyAlignment="1" applyProtection="1">
      <alignment horizontal="left" indent="5"/>
    </xf>
    <xf numFmtId="0" fontId="4" fillId="0" borderId="0" xfId="0" applyFont="1" applyFill="1" applyAlignment="1" applyProtection="1">
      <alignment horizontal="left" vertical="center" indent="5"/>
    </xf>
    <xf numFmtId="0" fontId="30" fillId="9" borderId="0" xfId="0" applyFont="1" applyFill="1" applyAlignment="1" applyProtection="1">
      <alignment horizontal="left" vertical="center" wrapText="1"/>
      <protection locked="0"/>
    </xf>
    <xf numFmtId="0" fontId="30" fillId="9" borderId="0" xfId="0" applyFont="1" applyFill="1" applyAlignment="1" applyProtection="1">
      <alignment horizontal="left" vertical="center" wrapText="1"/>
    </xf>
    <xf numFmtId="168" fontId="5" fillId="0" borderId="0" xfId="0" applyNumberFormat="1" applyFont="1" applyFill="1" applyBorder="1" applyAlignment="1" applyProtection="1">
      <alignment horizontal="right" vertical="center" wrapText="1"/>
    </xf>
    <xf numFmtId="168" fontId="0" fillId="0" borderId="0" xfId="0" applyNumberFormat="1" applyProtection="1"/>
    <xf numFmtId="168" fontId="8" fillId="11" borderId="0" xfId="0" quotePrefix="1" applyNumberFormat="1" applyFont="1" applyFill="1" applyBorder="1" applyAlignment="1" applyProtection="1">
      <alignment horizontal="right" vertical="center" wrapText="1"/>
    </xf>
    <xf numFmtId="0" fontId="5" fillId="3" borderId="14" xfId="12" applyFont="1" applyFill="1" applyBorder="1" applyAlignment="1" applyProtection="1">
      <alignment horizontal="right" vertical="center" wrapText="1"/>
    </xf>
    <xf numFmtId="0" fontId="5" fillId="3" borderId="31" xfId="12" applyFont="1" applyFill="1" applyBorder="1" applyAlignment="1" applyProtection="1">
      <alignment horizontal="right" vertical="center" wrapText="1"/>
    </xf>
    <xf numFmtId="166" fontId="41" fillId="0" borderId="2" xfId="0" applyNumberFormat="1" applyFont="1" applyFill="1" applyBorder="1" applyAlignment="1" applyProtection="1">
      <alignment horizontal="center" vertical="center" wrapText="1"/>
      <protection locked="0"/>
    </xf>
    <xf numFmtId="166" fontId="41" fillId="0" borderId="2" xfId="0" applyNumberFormat="1" applyFont="1" applyFill="1" applyBorder="1" applyAlignment="1" applyProtection="1">
      <alignment horizontal="center" vertical="center" wrapText="1"/>
    </xf>
    <xf numFmtId="166" fontId="41" fillId="0" borderId="8" xfId="0" applyNumberFormat="1" applyFont="1" applyFill="1" applyBorder="1" applyAlignment="1" applyProtection="1">
      <alignment horizontal="center" vertical="center" wrapText="1"/>
    </xf>
    <xf numFmtId="3" fontId="7" fillId="0" borderId="5" xfId="0" applyNumberFormat="1" applyFont="1" applyFill="1" applyBorder="1" applyAlignment="1" applyProtection="1">
      <alignment horizontal="right" vertical="center" indent="1"/>
    </xf>
    <xf numFmtId="3" fontId="8" fillId="0" borderId="4" xfId="12" applyNumberFormat="1" applyFont="1" applyFill="1" applyBorder="1" applyAlignment="1" applyProtection="1">
      <alignment horizontal="right" vertical="center" wrapText="1" indent="1"/>
    </xf>
    <xf numFmtId="3" fontId="8" fillId="7" borderId="4" xfId="0" applyNumberFormat="1" applyFont="1" applyFill="1" applyBorder="1" applyAlignment="1" applyProtection="1">
      <alignment horizontal="right" vertical="center" wrapText="1" indent="1"/>
      <protection locked="0"/>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13" fillId="0" borderId="0" xfId="0" applyFont="1" applyAlignment="1" applyProtection="1">
      <alignment vertical="top"/>
      <protection locked="0"/>
    </xf>
    <xf numFmtId="0" fontId="0" fillId="0" borderId="0" xfId="0" applyProtection="1">
      <protection locked="0"/>
    </xf>
    <xf numFmtId="3" fontId="6" fillId="0" borderId="0" xfId="0" applyNumberFormat="1" applyFont="1" applyProtection="1">
      <protection locked="0"/>
    </xf>
    <xf numFmtId="0" fontId="13" fillId="0" borderId="0" xfId="0" applyFont="1" applyAlignment="1" applyProtection="1">
      <alignment vertical="top" wrapText="1"/>
      <protection locked="0"/>
    </xf>
    <xf numFmtId="0" fontId="8" fillId="0" borderId="0" xfId="0" applyFont="1" applyProtection="1">
      <protection locked="0"/>
    </xf>
    <xf numFmtId="3" fontId="0" fillId="0" borderId="0" xfId="0" applyNumberFormat="1" applyProtection="1">
      <protection locked="0"/>
    </xf>
    <xf numFmtId="0" fontId="0" fillId="0" borderId="0" xfId="0" applyAlignment="1" applyProtection="1">
      <alignment vertical="center"/>
      <protection locked="0"/>
    </xf>
    <xf numFmtId="0" fontId="14" fillId="0" borderId="0" xfId="0" applyFont="1" applyBorder="1" applyAlignment="1" applyProtection="1">
      <alignment vertical="top"/>
      <protection locked="0"/>
    </xf>
    <xf numFmtId="0" fontId="6" fillId="0" borderId="0" xfId="0" applyFont="1" applyFill="1" applyBorder="1" applyAlignment="1" applyProtection="1">
      <alignment wrapText="1"/>
      <protection locked="0"/>
    </xf>
    <xf numFmtId="0" fontId="6" fillId="0" borderId="0" xfId="0" applyFont="1" applyFill="1" applyBorder="1" applyAlignment="1" applyProtection="1">
      <protection locked="0"/>
    </xf>
    <xf numFmtId="0" fontId="0" fillId="0" borderId="0" xfId="0" applyAlignment="1" applyProtection="1">
      <protection locked="0"/>
    </xf>
    <xf numFmtId="0" fontId="6" fillId="0" borderId="0" xfId="0" applyFont="1" applyFill="1" applyBorder="1" applyAlignment="1" applyProtection="1">
      <alignment vertical="center"/>
      <protection locked="0"/>
    </xf>
    <xf numFmtId="0" fontId="42" fillId="0" borderId="0" xfId="0" applyFont="1" applyProtection="1"/>
    <xf numFmtId="0" fontId="2" fillId="0" borderId="22" xfId="0" applyFont="1" applyFill="1" applyBorder="1" applyAlignment="1" applyProtection="1">
      <alignment horizontal="center" vertical="top" wrapText="1"/>
    </xf>
    <xf numFmtId="0" fontId="2" fillId="0" borderId="0" xfId="0" applyFont="1" applyFill="1" applyAlignment="1" applyProtection="1">
      <alignment vertical="center"/>
    </xf>
    <xf numFmtId="0" fontId="5" fillId="5" borderId="19" xfId="0" applyFont="1" applyFill="1" applyBorder="1" applyAlignment="1">
      <alignment horizontal="center" vertical="center" wrapText="1"/>
    </xf>
    <xf numFmtId="0" fontId="5" fillId="8" borderId="19" xfId="0" applyFont="1" applyFill="1" applyBorder="1" applyAlignment="1">
      <alignment horizontal="center" vertical="center" wrapText="1"/>
    </xf>
    <xf numFmtId="0" fontId="5" fillId="3" borderId="108" xfId="12" applyFont="1" applyFill="1" applyBorder="1" applyAlignment="1" applyProtection="1">
      <alignment vertical="center" wrapText="1"/>
    </xf>
    <xf numFmtId="0" fontId="5" fillId="3" borderId="14" xfId="12" applyFont="1" applyFill="1" applyBorder="1" applyAlignment="1" applyProtection="1">
      <alignment horizontal="center" vertical="center" wrapText="1"/>
    </xf>
    <xf numFmtId="0" fontId="5" fillId="0" borderId="8" xfId="11" applyFont="1" applyBorder="1" applyAlignment="1">
      <alignment horizontal="center" vertical="top" wrapText="1"/>
    </xf>
    <xf numFmtId="0" fontId="5" fillId="6" borderId="34" xfId="11" applyFont="1" applyFill="1" applyBorder="1" applyAlignment="1">
      <alignment horizontal="center" vertical="top" wrapText="1"/>
    </xf>
    <xf numFmtId="3" fontId="5" fillId="6" borderId="21" xfId="11" applyNumberFormat="1" applyFont="1" applyFill="1" applyBorder="1" applyAlignment="1">
      <alignment horizontal="center" vertical="top"/>
    </xf>
    <xf numFmtId="0" fontId="5" fillId="6" borderId="63" xfId="11" applyFont="1" applyFill="1" applyBorder="1" applyAlignment="1">
      <alignment horizontal="center" vertical="top" wrapText="1"/>
    </xf>
    <xf numFmtId="0" fontId="11" fillId="0" borderId="30" xfId="11" applyFont="1" applyFill="1" applyBorder="1" applyAlignment="1" applyProtection="1">
      <alignment horizontal="center" vertical="top" wrapText="1"/>
    </xf>
    <xf numFmtId="2" fontId="11" fillId="0" borderId="15" xfId="11" applyNumberFormat="1" applyFont="1" applyFill="1" applyBorder="1" applyAlignment="1" applyProtection="1">
      <alignment horizontal="center" vertical="top" wrapText="1"/>
    </xf>
    <xf numFmtId="0" fontId="20" fillId="0" borderId="2" xfId="17" applyNumberFormat="1" applyFont="1" applyFill="1" applyBorder="1" applyAlignment="1" applyProtection="1">
      <alignment horizontal="center" wrapText="1"/>
    </xf>
    <xf numFmtId="168" fontId="8" fillId="9" borderId="51" xfId="0" applyNumberFormat="1" applyFont="1" applyFill="1" applyBorder="1" applyAlignment="1" applyProtection="1">
      <alignment horizontal="center" vertical="center" wrapText="1"/>
      <protection locked="0"/>
    </xf>
    <xf numFmtId="170" fontId="0" fillId="11" borderId="0" xfId="0" applyNumberFormat="1" applyFill="1"/>
    <xf numFmtId="0" fontId="31" fillId="0" borderId="0" xfId="0" applyFont="1" applyProtection="1"/>
    <xf numFmtId="170" fontId="44" fillId="11" borderId="0" xfId="0" applyNumberFormat="1" applyFont="1" applyFill="1"/>
    <xf numFmtId="170" fontId="0" fillId="0" borderId="0" xfId="0" applyNumberFormat="1" applyFill="1"/>
    <xf numFmtId="168" fontId="5" fillId="11" borderId="0" xfId="0" applyNumberFormat="1" applyFont="1" applyFill="1" applyBorder="1" applyAlignment="1" applyProtection="1">
      <alignment horizontal="right" vertical="center" wrapText="1"/>
    </xf>
    <xf numFmtId="168" fontId="44" fillId="11" borderId="0" xfId="0" applyNumberFormat="1" applyFont="1" applyFill="1" applyProtection="1"/>
    <xf numFmtId="4" fontId="8" fillId="0" borderId="29" xfId="0" applyNumberFormat="1" applyFont="1" applyFill="1" applyBorder="1" applyAlignment="1" applyProtection="1">
      <alignment horizontal="right" vertical="center"/>
    </xf>
    <xf numFmtId="0" fontId="36" fillId="0" borderId="1" xfId="0" applyFont="1" applyBorder="1" applyAlignment="1" applyProtection="1">
      <alignment horizontal="right" vertical="center" indent="1"/>
    </xf>
    <xf numFmtId="0" fontId="34" fillId="0" borderId="1" xfId="0" applyFont="1" applyFill="1" applyBorder="1" applyAlignment="1" applyProtection="1">
      <alignment horizontal="right" vertical="top" wrapText="1"/>
    </xf>
    <xf numFmtId="2" fontId="8" fillId="0" borderId="83" xfId="12" applyNumberFormat="1" applyFont="1" applyBorder="1" applyAlignment="1">
      <alignment horizontal="center" vertical="center" wrapText="1"/>
    </xf>
    <xf numFmtId="2" fontId="8" fillId="0" borderId="84" xfId="12" applyNumberFormat="1" applyFont="1" applyBorder="1" applyAlignment="1">
      <alignment horizontal="center" vertical="center" wrapText="1"/>
    </xf>
    <xf numFmtId="0" fontId="4" fillId="0" borderId="0" xfId="0" applyFont="1" applyFill="1" applyAlignment="1" applyProtection="1">
      <alignment horizontal="left" vertical="center"/>
    </xf>
    <xf numFmtId="0" fontId="28" fillId="0" borderId="0" xfId="0" applyFont="1" applyFill="1" applyAlignment="1" applyProtection="1">
      <alignment horizontal="left" vertical="center"/>
    </xf>
    <xf numFmtId="0" fontId="4" fillId="0" borderId="0" xfId="0" applyFont="1" applyFill="1" applyAlignment="1" applyProtection="1">
      <alignment horizontal="left" vertical="top"/>
    </xf>
    <xf numFmtId="0" fontId="30" fillId="9" borderId="0" xfId="0" applyFont="1" applyFill="1" applyAlignment="1" applyProtection="1">
      <alignment horizontal="left" vertical="top" wrapText="1"/>
      <protection locked="0"/>
    </xf>
    <xf numFmtId="0" fontId="30" fillId="9" borderId="0" xfId="0" applyFont="1" applyFill="1" applyAlignment="1" applyProtection="1">
      <alignment horizontal="left" vertical="center"/>
      <protection locked="0"/>
    </xf>
    <xf numFmtId="0" fontId="8" fillId="0" borderId="82" xfId="11" applyFont="1" applyFill="1" applyBorder="1" applyAlignment="1" applyProtection="1">
      <alignment horizontal="center" vertical="top" wrapText="1"/>
    </xf>
    <xf numFmtId="0" fontId="8" fillId="0" borderId="77" xfId="11" applyFont="1" applyFill="1" applyBorder="1" applyAlignment="1" applyProtection="1">
      <alignment horizontal="center" vertical="top" wrapText="1"/>
    </xf>
    <xf numFmtId="0" fontId="8" fillId="0" borderId="73" xfId="11" applyFont="1" applyFill="1" applyBorder="1" applyAlignment="1" applyProtection="1">
      <alignment horizontal="center" vertical="top" wrapText="1"/>
    </xf>
    <xf numFmtId="0" fontId="8" fillId="0" borderId="82" xfId="12" applyFont="1" applyFill="1" applyBorder="1" applyAlignment="1" applyProtection="1">
      <alignment horizontal="center" vertical="top" wrapText="1"/>
    </xf>
    <xf numFmtId="0" fontId="8" fillId="0" borderId="77" xfId="12" applyFont="1" applyFill="1" applyBorder="1" applyAlignment="1" applyProtection="1">
      <alignment horizontal="center" vertical="top" wrapText="1"/>
    </xf>
    <xf numFmtId="0" fontId="8" fillId="0" borderId="73" xfId="12" applyFont="1" applyFill="1" applyBorder="1" applyAlignment="1" applyProtection="1">
      <alignment horizontal="center" vertical="top" wrapText="1"/>
    </xf>
    <xf numFmtId="0" fontId="30" fillId="0" borderId="34"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63" xfId="0" applyFont="1" applyBorder="1" applyAlignment="1">
      <alignment horizontal="center" vertical="center" wrapText="1"/>
    </xf>
    <xf numFmtId="0" fontId="30" fillId="0" borderId="23" xfId="0" applyFont="1" applyBorder="1" applyAlignment="1">
      <alignment horizontal="center" vertical="center" wrapText="1"/>
    </xf>
    <xf numFmtId="0" fontId="37" fillId="0" borderId="0" xfId="23" applyFill="1" applyAlignment="1" applyProtection="1">
      <alignment horizontal="center" vertical="top" wrapText="1"/>
    </xf>
    <xf numFmtId="0" fontId="40" fillId="0" borderId="1" xfId="0" applyFont="1" applyFill="1" applyBorder="1" applyAlignment="1" applyProtection="1">
      <alignment horizontal="left" vertical="top" wrapText="1"/>
    </xf>
    <xf numFmtId="0" fontId="0" fillId="0" borderId="1" xfId="0" applyBorder="1" applyAlignment="1" applyProtection="1">
      <alignment horizontal="right" vertical="top"/>
    </xf>
    <xf numFmtId="0" fontId="8" fillId="0" borderId="110" xfId="0" applyFont="1" applyFill="1" applyBorder="1" applyAlignment="1" applyProtection="1">
      <alignment horizontal="left" vertical="center" wrapText="1"/>
    </xf>
    <xf numFmtId="0" fontId="8" fillId="0" borderId="109" xfId="0" applyFont="1" applyFill="1" applyBorder="1" applyAlignment="1" applyProtection="1">
      <alignment horizontal="left" vertical="center" wrapText="1"/>
    </xf>
    <xf numFmtId="0" fontId="8" fillId="0" borderId="111" xfId="0" applyFont="1" applyFill="1" applyBorder="1" applyAlignment="1" applyProtection="1">
      <alignment horizontal="left" vertical="center" wrapText="1"/>
    </xf>
    <xf numFmtId="0" fontId="39" fillId="0" borderId="85" xfId="0" applyFont="1" applyFill="1" applyBorder="1" applyAlignment="1" applyProtection="1">
      <alignment horizontal="left" vertical="center" wrapText="1"/>
    </xf>
    <xf numFmtId="0" fontId="39" fillId="0" borderId="0" xfId="0" applyFont="1" applyFill="1" applyBorder="1" applyAlignment="1" applyProtection="1">
      <alignment horizontal="left" vertical="center" wrapText="1"/>
    </xf>
    <xf numFmtId="0" fontId="39" fillId="0" borderId="86" xfId="0" applyFont="1" applyFill="1" applyBorder="1" applyAlignment="1" applyProtection="1">
      <alignment horizontal="left" vertical="center" wrapText="1"/>
    </xf>
    <xf numFmtId="0" fontId="8" fillId="8" borderId="93" xfId="0" applyFont="1" applyFill="1" applyBorder="1" applyAlignment="1">
      <alignment horizontal="center" vertical="center" wrapText="1"/>
    </xf>
    <xf numFmtId="0" fontId="8" fillId="8" borderId="94" xfId="0" applyFont="1" applyFill="1" applyBorder="1" applyAlignment="1">
      <alignment horizontal="center" vertical="center" wrapText="1"/>
    </xf>
    <xf numFmtId="0" fontId="17" fillId="0" borderId="95" xfId="0" applyFont="1" applyBorder="1" applyAlignment="1" applyProtection="1">
      <alignment horizontal="right" vertical="top"/>
    </xf>
    <xf numFmtId="0" fontId="8" fillId="5" borderId="96" xfId="0" applyFont="1" applyFill="1" applyBorder="1" applyAlignment="1">
      <alignment horizontal="center" vertical="center" wrapText="1"/>
    </xf>
    <xf numFmtId="0" fontId="8" fillId="5" borderId="90" xfId="0" applyFont="1" applyFill="1" applyBorder="1" applyAlignment="1">
      <alignment horizontal="center" vertical="center" wrapText="1"/>
    </xf>
    <xf numFmtId="0" fontId="8" fillId="0" borderId="96"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97" xfId="0" applyFont="1" applyFill="1" applyBorder="1" applyAlignment="1" applyProtection="1">
      <alignment horizontal="center" vertical="center" wrapText="1"/>
    </xf>
    <xf numFmtId="0" fontId="8" fillId="0" borderId="86" xfId="0" applyNumberFormat="1" applyFont="1" applyFill="1" applyBorder="1" applyAlignment="1" applyProtection="1">
      <alignment horizontal="left" vertical="center"/>
    </xf>
    <xf numFmtId="0" fontId="8" fillId="0" borderId="98" xfId="0" applyNumberFormat="1" applyFont="1" applyFill="1" applyBorder="1" applyAlignment="1" applyProtection="1">
      <alignment horizontal="left" vertical="center"/>
    </xf>
    <xf numFmtId="0" fontId="8" fillId="3" borderId="99" xfId="0" applyFont="1" applyFill="1" applyBorder="1" applyAlignment="1">
      <alignment horizontal="center" vertical="center" wrapText="1"/>
    </xf>
    <xf numFmtId="0" fontId="8" fillId="3" borderId="100" xfId="0" applyFont="1" applyFill="1" applyBorder="1" applyAlignment="1">
      <alignment horizontal="center" vertical="center" wrapText="1"/>
    </xf>
    <xf numFmtId="0" fontId="8" fillId="3" borderId="101" xfId="0" applyFont="1" applyFill="1" applyBorder="1" applyAlignment="1">
      <alignment horizontal="center" vertical="center" wrapText="1"/>
    </xf>
    <xf numFmtId="0" fontId="8" fillId="3" borderId="75" xfId="0" applyFont="1" applyFill="1" applyBorder="1" applyAlignment="1">
      <alignment horizontal="center" vertical="center" wrapText="1"/>
    </xf>
    <xf numFmtId="0" fontId="8" fillId="3" borderId="91" xfId="0" applyFont="1" applyFill="1" applyBorder="1" applyAlignment="1">
      <alignment horizontal="center" vertical="center" wrapText="1"/>
    </xf>
    <xf numFmtId="0" fontId="8" fillId="3" borderId="81" xfId="0" applyFont="1" applyFill="1" applyBorder="1" applyAlignment="1">
      <alignment horizontal="center" vertical="center" wrapText="1"/>
    </xf>
    <xf numFmtId="0" fontId="5" fillId="3" borderId="31" xfId="12" applyFont="1" applyFill="1" applyBorder="1" applyAlignment="1" applyProtection="1">
      <alignment horizontal="center" vertical="center" wrapText="1"/>
    </xf>
    <xf numFmtId="0" fontId="5" fillId="3" borderId="32" xfId="12" applyFont="1" applyFill="1" applyBorder="1" applyAlignment="1" applyProtection="1">
      <alignment horizontal="center" vertical="center" wrapText="1"/>
    </xf>
    <xf numFmtId="0" fontId="39" fillId="0" borderId="90" xfId="0" applyFont="1" applyFill="1" applyBorder="1" applyAlignment="1" applyProtection="1">
      <alignment horizontal="left" vertical="center" wrapText="1"/>
    </xf>
    <xf numFmtId="0" fontId="39" fillId="0" borderId="91" xfId="0" applyFont="1" applyFill="1" applyBorder="1" applyAlignment="1" applyProtection="1">
      <alignment horizontal="left" vertical="center" wrapText="1"/>
    </xf>
    <xf numFmtId="0" fontId="39" fillId="0" borderId="92" xfId="0" applyFont="1" applyFill="1" applyBorder="1" applyAlignment="1" applyProtection="1">
      <alignment horizontal="left" vertical="center" wrapText="1"/>
    </xf>
    <xf numFmtId="0" fontId="8" fillId="2" borderId="110" xfId="0" applyFont="1" applyFill="1" applyBorder="1" applyAlignment="1" applyProtection="1">
      <alignment horizontal="left" vertical="center" wrapText="1"/>
    </xf>
    <xf numFmtId="0" fontId="8" fillId="2" borderId="109"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14" fillId="2" borderId="1" xfId="0" applyFont="1" applyFill="1" applyBorder="1" applyAlignment="1" applyProtection="1">
      <alignment vertical="top"/>
    </xf>
    <xf numFmtId="14" fontId="12" fillId="0" borderId="0" xfId="0" applyNumberFormat="1" applyFont="1" applyFill="1" applyBorder="1" applyAlignment="1" applyProtection="1">
      <alignment horizontal="left" vertical="center" wrapText="1"/>
    </xf>
    <xf numFmtId="0" fontId="12" fillId="0" borderId="0" xfId="0" applyNumberFormat="1" applyFont="1" applyFill="1" applyBorder="1" applyAlignment="1" applyProtection="1">
      <alignment horizontal="left" vertical="center" wrapText="1"/>
    </xf>
    <xf numFmtId="14" fontId="12" fillId="0" borderId="0" xfId="0" applyNumberFormat="1" applyFont="1" applyFill="1" applyBorder="1" applyAlignment="1" applyProtection="1">
      <alignment horizontal="left" vertical="top" wrapText="1"/>
    </xf>
    <xf numFmtId="0" fontId="12" fillId="0" borderId="0" xfId="0" applyNumberFormat="1" applyFont="1" applyFill="1" applyBorder="1" applyAlignment="1" applyProtection="1">
      <alignment horizontal="left" vertical="top" wrapText="1"/>
    </xf>
    <xf numFmtId="0" fontId="8" fillId="2" borderId="96" xfId="0" applyFont="1" applyFill="1" applyBorder="1" applyAlignment="1" applyProtection="1">
      <alignment horizontal="left" vertical="center" wrapText="1"/>
    </xf>
    <xf numFmtId="0" fontId="8" fillId="2" borderId="1" xfId="0" applyFont="1" applyFill="1" applyBorder="1" applyAlignment="1" applyProtection="1">
      <alignment horizontal="left" vertical="center" wrapText="1"/>
    </xf>
    <xf numFmtId="0" fontId="8" fillId="2" borderId="97" xfId="0" applyFont="1" applyFill="1" applyBorder="1" applyAlignment="1" applyProtection="1">
      <alignment horizontal="left" vertical="center" wrapText="1"/>
    </xf>
    <xf numFmtId="0" fontId="8" fillId="0" borderId="79" xfId="0" applyFont="1" applyFill="1" applyBorder="1" applyAlignment="1" applyProtection="1">
      <alignment horizontal="left" vertical="center" wrapText="1"/>
    </xf>
    <xf numFmtId="0" fontId="8" fillId="0" borderId="5" xfId="0" applyFont="1" applyFill="1" applyBorder="1" applyAlignment="1" applyProtection="1">
      <alignment horizontal="left" vertical="center" wrapText="1"/>
    </xf>
    <xf numFmtId="0" fontId="8" fillId="0" borderId="89" xfId="0" applyFont="1" applyFill="1" applyBorder="1" applyAlignment="1" applyProtection="1">
      <alignment horizontal="left" vertical="center" wrapText="1"/>
    </xf>
    <xf numFmtId="0" fontId="8" fillId="0" borderId="87" xfId="0" applyFont="1" applyBorder="1" applyAlignment="1">
      <alignment horizontal="left" vertical="center" wrapText="1"/>
    </xf>
    <xf numFmtId="0" fontId="8" fillId="0" borderId="12" xfId="0" applyFont="1" applyBorder="1" applyAlignment="1">
      <alignment horizontal="left" vertical="center" wrapText="1"/>
    </xf>
    <xf numFmtId="0" fontId="8" fillId="0" borderId="88" xfId="0" applyFont="1" applyBorder="1" applyAlignment="1">
      <alignment horizontal="left" vertical="center" wrapText="1"/>
    </xf>
    <xf numFmtId="0" fontId="12" fillId="0" borderId="0" xfId="0" applyNumberFormat="1" applyFont="1" applyFill="1" applyAlignment="1" applyProtection="1">
      <alignment horizontal="left" vertical="center" wrapText="1"/>
    </xf>
    <xf numFmtId="0" fontId="12" fillId="0" borderId="0" xfId="0" applyNumberFormat="1" applyFont="1" applyFill="1" applyAlignment="1" applyProtection="1">
      <alignment horizontal="left" vertical="center"/>
    </xf>
    <xf numFmtId="0" fontId="12" fillId="0" borderId="95" xfId="0" applyNumberFormat="1" applyFont="1" applyFill="1" applyBorder="1" applyAlignment="1" applyProtection="1">
      <alignment horizontal="left" vertical="center"/>
    </xf>
    <xf numFmtId="0" fontId="39" fillId="0" borderId="104" xfId="0" applyFont="1" applyFill="1" applyBorder="1" applyAlignment="1" applyProtection="1">
      <alignment horizontal="left" vertical="center" wrapText="1"/>
    </xf>
    <xf numFmtId="0" fontId="39" fillId="0" borderId="95" xfId="0" applyFont="1" applyFill="1" applyBorder="1" applyAlignment="1" applyProtection="1">
      <alignment horizontal="left" vertical="center" wrapText="1"/>
    </xf>
    <xf numFmtId="0" fontId="39" fillId="0" borderId="98" xfId="0" applyFont="1" applyFill="1" applyBorder="1" applyAlignment="1" applyProtection="1">
      <alignment horizontal="left" vertical="center" wrapText="1"/>
    </xf>
    <xf numFmtId="0" fontId="8" fillId="2" borderId="87" xfId="0" applyFont="1" applyFill="1" applyBorder="1" applyAlignment="1" applyProtection="1">
      <alignment horizontal="left" vertical="center"/>
    </xf>
    <xf numFmtId="0" fontId="8" fillId="2" borderId="12" xfId="0" applyFont="1" applyFill="1" applyBorder="1" applyAlignment="1" applyProtection="1">
      <alignment horizontal="left" vertical="center"/>
    </xf>
    <xf numFmtId="0" fontId="8" fillId="2" borderId="88" xfId="0" applyFont="1" applyFill="1" applyBorder="1" applyAlignment="1" applyProtection="1">
      <alignment horizontal="left" vertical="center"/>
    </xf>
    <xf numFmtId="0" fontId="13" fillId="0" borderId="0" xfId="0" applyFont="1" applyAlignment="1" applyProtection="1">
      <alignment vertical="top" wrapText="1"/>
    </xf>
    <xf numFmtId="0" fontId="31" fillId="0" borderId="0" xfId="0" applyFont="1" applyFill="1" applyAlignment="1" applyProtection="1">
      <alignment horizontal="left" vertical="top" wrapText="1"/>
    </xf>
    <xf numFmtId="0" fontId="17" fillId="0" borderId="0" xfId="0" applyFont="1" applyAlignment="1" applyProtection="1">
      <alignment horizontal="right" vertical="center"/>
    </xf>
    <xf numFmtId="0" fontId="5" fillId="0" borderId="34" xfId="11" applyFont="1" applyBorder="1" applyAlignment="1">
      <alignment horizontal="center" vertical="top" wrapText="1"/>
    </xf>
    <xf numFmtId="0" fontId="5" fillId="0" borderId="30" xfId="11" applyFont="1" applyBorder="1" applyAlignment="1">
      <alignment horizontal="center" vertical="top" wrapText="1"/>
    </xf>
    <xf numFmtId="0" fontId="12" fillId="0" borderId="0" xfId="0" applyFont="1" applyFill="1" applyBorder="1" applyAlignment="1" applyProtection="1">
      <alignment horizontal="left" vertical="center" wrapText="1"/>
    </xf>
    <xf numFmtId="2" fontId="5" fillId="0" borderId="2" xfId="11" applyNumberFormat="1" applyFont="1" applyBorder="1" applyAlignment="1">
      <alignment horizontal="center" vertical="center" wrapText="1"/>
    </xf>
    <xf numFmtId="167" fontId="13" fillId="0" borderId="102" xfId="11" applyNumberFormat="1" applyFont="1" applyBorder="1" applyAlignment="1">
      <alignment horizontal="left" vertical="center" wrapText="1"/>
    </xf>
    <xf numFmtId="167" fontId="13" fillId="0" borderId="103" xfId="11" applyNumberFormat="1" applyFont="1" applyBorder="1" applyAlignment="1">
      <alignment horizontal="left" vertical="center" wrapText="1"/>
    </xf>
    <xf numFmtId="167" fontId="12" fillId="0" borderId="0" xfId="11" applyNumberFormat="1" applyFont="1" applyFill="1" applyBorder="1" applyAlignment="1" applyProtection="1">
      <alignment horizontal="left" vertical="center" wrapText="1"/>
    </xf>
    <xf numFmtId="167" fontId="13" fillId="0" borderId="0" xfId="11" applyNumberFormat="1" applyFont="1" applyFill="1" applyBorder="1" applyAlignment="1" applyProtection="1">
      <alignment horizontal="left" vertical="center" wrapText="1"/>
    </xf>
    <xf numFmtId="167" fontId="8" fillId="10" borderId="58" xfId="11" applyNumberFormat="1" applyFont="1" applyFill="1" applyBorder="1" applyAlignment="1" applyProtection="1">
      <alignment horizontal="center" vertical="center"/>
    </xf>
    <xf numFmtId="167" fontId="8" fillId="10" borderId="59" xfId="11" applyNumberFormat="1" applyFont="1" applyFill="1" applyBorder="1" applyAlignment="1" applyProtection="1">
      <alignment horizontal="center" vertical="center"/>
    </xf>
    <xf numFmtId="167" fontId="8" fillId="10" borderId="60" xfId="11" applyNumberFormat="1" applyFont="1" applyFill="1" applyBorder="1" applyAlignment="1" applyProtection="1">
      <alignment horizontal="center" vertical="center"/>
    </xf>
    <xf numFmtId="0" fontId="5" fillId="0" borderId="21" xfId="11" applyFont="1" applyBorder="1" applyAlignment="1">
      <alignment horizontal="center" vertical="center" wrapText="1"/>
    </xf>
    <xf numFmtId="0" fontId="5" fillId="0" borderId="8" xfId="11" applyFont="1" applyBorder="1" applyAlignment="1">
      <alignment horizontal="center" vertical="center" wrapText="1"/>
    </xf>
    <xf numFmtId="0" fontId="5" fillId="0" borderId="21" xfId="11" applyFont="1" applyBorder="1" applyAlignment="1">
      <alignment horizontal="center" vertical="top" wrapText="1"/>
    </xf>
    <xf numFmtId="0" fontId="5" fillId="0" borderId="8" xfId="11" applyFont="1" applyBorder="1" applyAlignment="1">
      <alignment horizontal="center" vertical="top" wrapText="1"/>
    </xf>
    <xf numFmtId="3" fontId="12" fillId="6" borderId="96" xfId="11" applyNumberFormat="1" applyFont="1" applyFill="1" applyBorder="1" applyAlignment="1">
      <alignment horizontal="left" vertical="top" wrapText="1"/>
    </xf>
    <xf numFmtId="3" fontId="12" fillId="6" borderId="97" xfId="11" applyNumberFormat="1" applyFont="1" applyFill="1" applyBorder="1" applyAlignment="1">
      <alignment horizontal="left" vertical="top" wrapText="1"/>
    </xf>
    <xf numFmtId="3" fontId="12" fillId="6" borderId="85" xfId="11" applyNumberFormat="1" applyFont="1" applyFill="1" applyBorder="1" applyAlignment="1">
      <alignment horizontal="left" vertical="top" wrapText="1"/>
    </xf>
    <xf numFmtId="3" fontId="12" fillId="6" borderId="86" xfId="11" applyNumberFormat="1" applyFont="1" applyFill="1" applyBorder="1" applyAlignment="1">
      <alignment horizontal="left" vertical="top" wrapText="1"/>
    </xf>
    <xf numFmtId="3" fontId="12" fillId="6" borderId="104" xfId="11" applyNumberFormat="1" applyFont="1" applyFill="1" applyBorder="1" applyAlignment="1">
      <alignment horizontal="left" vertical="top" wrapText="1"/>
    </xf>
    <xf numFmtId="3" fontId="12" fillId="6" borderId="98" xfId="11" applyNumberFormat="1" applyFont="1" applyFill="1" applyBorder="1" applyAlignment="1">
      <alignment horizontal="left" vertical="top" wrapText="1"/>
    </xf>
    <xf numFmtId="0" fontId="5" fillId="0" borderId="22" xfId="11" applyFont="1" applyBorder="1" applyAlignment="1">
      <alignment horizontal="center" vertical="top" wrapText="1"/>
    </xf>
    <xf numFmtId="0" fontId="5" fillId="0" borderId="15" xfId="11" applyFont="1" applyBorder="1" applyAlignment="1">
      <alignment horizontal="center" vertical="top" wrapText="1"/>
    </xf>
    <xf numFmtId="0" fontId="5" fillId="0" borderId="63" xfId="11" applyFont="1" applyFill="1" applyBorder="1" applyAlignment="1" applyProtection="1">
      <alignment horizontal="center" vertical="top" wrapText="1"/>
    </xf>
    <xf numFmtId="0" fontId="6" fillId="0" borderId="36" xfId="11" applyFont="1" applyFill="1" applyBorder="1" applyAlignment="1" applyProtection="1">
      <alignment horizontal="center" vertical="top" wrapText="1"/>
    </xf>
    <xf numFmtId="0" fontId="6" fillId="0" borderId="23" xfId="11" applyFont="1" applyFill="1" applyBorder="1" applyAlignment="1" applyProtection="1">
      <alignment horizontal="center" vertical="top" wrapText="1"/>
    </xf>
    <xf numFmtId="0" fontId="5" fillId="0" borderId="21" xfId="11" applyFont="1" applyFill="1" applyBorder="1" applyAlignment="1" applyProtection="1">
      <alignment horizontal="center" vertical="top" wrapText="1"/>
    </xf>
    <xf numFmtId="0" fontId="6" fillId="0" borderId="8" xfId="11" applyFont="1" applyFill="1" applyBorder="1" applyAlignment="1" applyProtection="1">
      <alignment horizontal="center" vertical="top" wrapText="1"/>
    </xf>
    <xf numFmtId="0" fontId="6" fillId="0" borderId="15" xfId="11" applyFont="1" applyFill="1" applyBorder="1" applyAlignment="1" applyProtection="1">
      <alignment horizontal="center" vertical="top" wrapText="1"/>
    </xf>
    <xf numFmtId="0" fontId="14" fillId="0" borderId="37" xfId="0" applyNumberFormat="1" applyFont="1" applyFill="1" applyBorder="1" applyAlignment="1" applyProtection="1">
      <alignment horizontal="center" vertical="center" wrapText="1"/>
    </xf>
    <xf numFmtId="0" fontId="14" fillId="0" borderId="105" xfId="0" applyNumberFormat="1" applyFont="1" applyFill="1" applyBorder="1" applyAlignment="1" applyProtection="1">
      <alignment horizontal="center" vertical="center" wrapText="1"/>
    </xf>
    <xf numFmtId="0" fontId="14" fillId="0" borderId="61" xfId="0" applyNumberFormat="1" applyFont="1" applyFill="1" applyBorder="1" applyAlignment="1" applyProtection="1">
      <alignment horizontal="center" vertical="center" wrapText="1"/>
    </xf>
    <xf numFmtId="0" fontId="17" fillId="0" borderId="0" xfId="0" applyNumberFormat="1" applyFont="1" applyAlignment="1" applyProtection="1">
      <alignment horizontal="right" vertical="center"/>
    </xf>
    <xf numFmtId="0" fontId="18" fillId="0" borderId="0" xfId="18" applyNumberFormat="1" applyFont="1" applyAlignment="1" applyProtection="1">
      <alignment horizontal="right" vertical="center" wrapText="1" readingOrder="1"/>
    </xf>
    <xf numFmtId="0" fontId="14" fillId="0" borderId="112" xfId="0" applyFont="1" applyBorder="1" applyAlignment="1">
      <alignment horizontal="center" vertical="center" wrapText="1"/>
    </xf>
    <xf numFmtId="0" fontId="14" fillId="0" borderId="47" xfId="0" applyFont="1" applyBorder="1" applyAlignment="1">
      <alignment horizontal="center" vertical="center" wrapText="1"/>
    </xf>
    <xf numFmtId="0" fontId="19" fillId="0" borderId="46" xfId="0" applyFont="1" applyBorder="1" applyAlignment="1">
      <alignment horizontal="center" vertical="center"/>
    </xf>
    <xf numFmtId="0" fontId="19" fillId="0" borderId="112" xfId="0" applyFont="1" applyBorder="1" applyAlignment="1">
      <alignment horizontal="center" vertical="center"/>
    </xf>
    <xf numFmtId="0" fontId="19" fillId="0" borderId="113" xfId="0" applyFont="1" applyBorder="1" applyAlignment="1">
      <alignment horizontal="center" vertical="center"/>
    </xf>
    <xf numFmtId="0" fontId="20" fillId="0" borderId="39" xfId="14" applyFont="1" applyFill="1" applyBorder="1" applyAlignment="1" applyProtection="1">
      <alignment horizontal="center" vertical="top" wrapText="1"/>
    </xf>
    <xf numFmtId="0" fontId="20" fillId="0" borderId="43" xfId="14" applyFont="1" applyFill="1" applyBorder="1" applyAlignment="1" applyProtection="1">
      <alignment horizontal="center" vertical="top" wrapText="1"/>
    </xf>
    <xf numFmtId="0" fontId="20" fillId="0" borderId="39" xfId="14" applyNumberFormat="1" applyFont="1" applyFill="1" applyBorder="1" applyAlignment="1" applyProtection="1">
      <alignment horizontal="center" vertical="top" wrapText="1"/>
    </xf>
    <xf numFmtId="0" fontId="20" fillId="0" borderId="43" xfId="14" applyNumberFormat="1" applyFont="1" applyFill="1" applyBorder="1" applyAlignment="1" applyProtection="1">
      <alignment horizontal="center" vertical="top" wrapText="1"/>
    </xf>
    <xf numFmtId="9" fontId="20" fillId="0" borderId="38" xfId="19" applyFont="1" applyFill="1" applyBorder="1" applyAlignment="1" applyProtection="1">
      <alignment horizontal="center" vertical="top" wrapText="1"/>
    </xf>
    <xf numFmtId="9" fontId="20" fillId="0" borderId="41" xfId="19" applyFont="1" applyFill="1" applyBorder="1" applyAlignment="1" applyProtection="1">
      <alignment horizontal="center" vertical="top" wrapText="1"/>
    </xf>
    <xf numFmtId="0" fontId="20" fillId="0" borderId="39" xfId="17" applyNumberFormat="1" applyFont="1" applyFill="1" applyBorder="1" applyAlignment="1" applyProtection="1">
      <alignment horizontal="center" vertical="top" wrapText="1"/>
    </xf>
    <xf numFmtId="0" fontId="20" fillId="0" borderId="43" xfId="17" applyNumberFormat="1" applyFont="1" applyFill="1" applyBorder="1" applyAlignment="1" applyProtection="1">
      <alignment horizontal="center" vertical="top" wrapText="1"/>
    </xf>
    <xf numFmtId="0" fontId="5" fillId="11" borderId="87" xfId="0" applyFont="1" applyFill="1" applyBorder="1" applyAlignment="1" applyProtection="1">
      <alignment horizontal="center"/>
    </xf>
    <xf numFmtId="0" fontId="5" fillId="11" borderId="88" xfId="0" applyFont="1" applyFill="1" applyBorder="1" applyAlignment="1" applyProtection="1">
      <alignment horizontal="center"/>
    </xf>
    <xf numFmtId="0" fontId="0" fillId="11" borderId="87" xfId="0" applyFill="1" applyBorder="1" applyAlignment="1" applyProtection="1">
      <alignment horizontal="center"/>
    </xf>
    <xf numFmtId="0" fontId="0" fillId="11" borderId="88" xfId="0" applyFill="1" applyBorder="1" applyAlignment="1" applyProtection="1">
      <alignment horizontal="center"/>
    </xf>
  </cellXfs>
  <cellStyles count="24">
    <cellStyle name="Lien hypertexte" xfId="23" builtinId="8"/>
    <cellStyle name="Milliers" xfId="1" builtinId="3"/>
    <cellStyle name="Milliers 2" xfId="2" xr:uid="{00000000-0005-0000-0000-000002000000}"/>
    <cellStyle name="Milliers 2 2" xfId="3" xr:uid="{00000000-0005-0000-0000-000003000000}"/>
    <cellStyle name="Milliers 2 2 2" xfId="4" xr:uid="{00000000-0005-0000-0000-000004000000}"/>
    <cellStyle name="Milliers 2 3" xfId="5" xr:uid="{00000000-0005-0000-0000-000005000000}"/>
    <cellStyle name="Milliers 3" xfId="6" xr:uid="{00000000-0005-0000-0000-000006000000}"/>
    <cellStyle name="Milliers 3 2" xfId="7" xr:uid="{00000000-0005-0000-0000-000007000000}"/>
    <cellStyle name="Milliers 4" xfId="8" xr:uid="{00000000-0005-0000-0000-000008000000}"/>
    <cellStyle name="Milliers 4 2" xfId="9" xr:uid="{00000000-0005-0000-0000-000009000000}"/>
    <cellStyle name="Milliers 5" xfId="10" xr:uid="{00000000-0005-0000-0000-00000A000000}"/>
    <cellStyle name="Normal" xfId="0" builtinId="0"/>
    <cellStyle name="Normal 2" xfId="11" xr:uid="{00000000-0005-0000-0000-00000C000000}"/>
    <cellStyle name="Normal 2 2" xfId="12" xr:uid="{00000000-0005-0000-0000-00000D000000}"/>
    <cellStyle name="Normal 2 3" xfId="13" xr:uid="{00000000-0005-0000-0000-00000E000000}"/>
    <cellStyle name="Normal 2 4" xfId="14" xr:uid="{00000000-0005-0000-0000-00000F000000}"/>
    <cellStyle name="Normal 3" xfId="15" xr:uid="{00000000-0005-0000-0000-000010000000}"/>
    <cellStyle name="Normal 4" xfId="16" xr:uid="{00000000-0005-0000-0000-000011000000}"/>
    <cellStyle name="Normal 5" xfId="17" xr:uid="{00000000-0005-0000-0000-000012000000}"/>
    <cellStyle name="Pourcentage" xfId="18" builtinId="5"/>
    <cellStyle name="Pourcentage 2" xfId="19" xr:uid="{00000000-0005-0000-0000-000014000000}"/>
    <cellStyle name="Pourcentage 3" xfId="20" xr:uid="{00000000-0005-0000-0000-000015000000}"/>
    <cellStyle name="Standard 2" xfId="21" xr:uid="{00000000-0005-0000-0000-000016000000}"/>
    <cellStyle name="Standard 3" xfId="22" xr:uid="{00000000-0005-0000-0000-000017000000}"/>
  </cellStyles>
  <dxfs count="32">
    <dxf>
      <fill>
        <patternFill>
          <bgColor theme="9" tint="0.59996337778862885"/>
        </patternFill>
      </fill>
    </dxf>
    <dxf>
      <font>
        <b/>
        <i/>
        <color rgb="FFFF0000"/>
      </font>
    </dxf>
    <dxf>
      <font>
        <b/>
        <i/>
        <color rgb="FFFF0000"/>
      </font>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14147</xdr:colOff>
      <xdr:row>32</xdr:row>
      <xdr:rowOff>26686</xdr:rowOff>
    </xdr:from>
    <xdr:to>
      <xdr:col>0</xdr:col>
      <xdr:colOff>291379</xdr:colOff>
      <xdr:row>32</xdr:row>
      <xdr:rowOff>144396</xdr:rowOff>
    </xdr:to>
    <xdr:sp macro="" textlink="">
      <xdr:nvSpPr>
        <xdr:cNvPr id="7" name="Flussdiagramm: Prozess 1">
          <a:extLst>
            <a:ext uri="{FF2B5EF4-FFF2-40B4-BE49-F238E27FC236}">
              <a16:creationId xmlns:a16="http://schemas.microsoft.com/office/drawing/2014/main" id="{00000000-0008-0000-0100-000007000000}"/>
            </a:ext>
          </a:extLst>
        </xdr:cNvPr>
        <xdr:cNvSpPr/>
      </xdr:nvSpPr>
      <xdr:spPr>
        <a:xfrm>
          <a:off x="14147" y="7939763"/>
          <a:ext cx="277232" cy="117710"/>
        </a:xfrm>
        <a:prstGeom prst="flowChartProcess">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mc:AlternateContent xmlns:mc="http://schemas.openxmlformats.org/markup-compatibility/2006">
    <mc:Choice xmlns:a14="http://schemas.microsoft.com/office/drawing/2010/main" Requires="a14">
      <xdr:twoCellAnchor editAs="oneCell">
        <xdr:from>
          <xdr:col>3</xdr:col>
          <xdr:colOff>733425</xdr:colOff>
          <xdr:row>29</xdr:row>
          <xdr:rowOff>76200</xdr:rowOff>
        </xdr:from>
        <xdr:to>
          <xdr:col>13</xdr:col>
          <xdr:colOff>85725</xdr:colOff>
          <xdr:row>35</xdr:row>
          <xdr:rowOff>342900</xdr:rowOff>
        </xdr:to>
        <xdr:sp macro="" textlink="">
          <xdr:nvSpPr>
            <xdr:cNvPr id="28718" name="Object 1070" hidden="1">
              <a:extLst>
                <a:ext uri="{63B3BB69-23CF-44E3-9099-C40C66FF867C}">
                  <a14:compatExt spid="_x0000_s28718"/>
                </a:ext>
                <a:ext uri="{FF2B5EF4-FFF2-40B4-BE49-F238E27FC236}">
                  <a16:creationId xmlns:a16="http://schemas.microsoft.com/office/drawing/2014/main" id="{00000000-0008-0000-0100-00002E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12451</xdr:colOff>
      <xdr:row>23</xdr:row>
      <xdr:rowOff>83763</xdr:rowOff>
    </xdr:from>
    <xdr:to>
      <xdr:col>0</xdr:col>
      <xdr:colOff>331294</xdr:colOff>
      <xdr:row>23</xdr:row>
      <xdr:rowOff>232229</xdr:rowOff>
    </xdr:to>
    <xdr:sp macro="" textlink="">
      <xdr:nvSpPr>
        <xdr:cNvPr id="2" name="Flussdiagramm: Prozess 1">
          <a:extLst>
            <a:ext uri="{FF2B5EF4-FFF2-40B4-BE49-F238E27FC236}">
              <a16:creationId xmlns:a16="http://schemas.microsoft.com/office/drawing/2014/main" id="{00000000-0008-0000-0200-000002000000}"/>
            </a:ext>
          </a:extLst>
        </xdr:cNvPr>
        <xdr:cNvSpPr/>
      </xdr:nvSpPr>
      <xdr:spPr>
        <a:xfrm>
          <a:off x="12451" y="6651477"/>
          <a:ext cx="318843" cy="148466"/>
        </a:xfrm>
        <a:prstGeom prst="flowChartProcess">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504825</xdr:colOff>
          <xdr:row>13</xdr:row>
          <xdr:rowOff>133350</xdr:rowOff>
        </xdr:from>
        <xdr:to>
          <xdr:col>9</xdr:col>
          <xdr:colOff>152400</xdr:colOff>
          <xdr:row>17</xdr:row>
          <xdr:rowOff>28575</xdr:rowOff>
        </xdr:to>
        <xdr:sp macro="" textlink="">
          <xdr:nvSpPr>
            <xdr:cNvPr id="5534" name="Object 414" hidden="1">
              <a:extLst>
                <a:ext uri="{63B3BB69-23CF-44E3-9099-C40C66FF867C}">
                  <a14:compatExt spid="_x0000_s5534"/>
                </a:ext>
                <a:ext uri="{FF2B5EF4-FFF2-40B4-BE49-F238E27FC236}">
                  <a16:creationId xmlns:a16="http://schemas.microsoft.com/office/drawing/2014/main" id="{00000000-0008-0000-0300-00009E15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ichel.alt@astra.admin.ch?cc=patricia.wasem@astra.admin.ch" TargetMode="External"/><Relationship Id="rId1" Type="http://schemas.openxmlformats.org/officeDocument/2006/relationships/hyperlink" Target="mailto:michel.alt@astra.admin.ch?cc=patricia.wasem@astra.admin.ch"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6" Type="http://schemas.openxmlformats.org/officeDocument/2006/relationships/image" Target="../media/image2.emf"/><Relationship Id="rId5" Type="http://schemas.openxmlformats.org/officeDocument/2006/relationships/package" Target="../embeddings/Microsoft_Word_Document1.docx"/><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F17"/>
  <sheetViews>
    <sheetView showGridLines="0" showRowColHeaders="0" tabSelected="1" showRuler="0" view="pageLayout" zoomScaleNormal="60" workbookViewId="0">
      <selection activeCell="A17" sqref="A17"/>
    </sheetView>
  </sheetViews>
  <sheetFormatPr baseColWidth="10" defaultColWidth="3.140625" defaultRowHeight="12.75"/>
  <cols>
    <col min="1" max="1" width="23" style="1" customWidth="1"/>
    <col min="2" max="2" width="20.7109375" style="1" customWidth="1"/>
    <col min="3" max="3" width="24.7109375" style="1" customWidth="1"/>
    <col min="4" max="6" width="23" style="1" customWidth="1"/>
    <col min="7" max="16384" width="3.140625" style="1"/>
  </cols>
  <sheetData>
    <row r="1" spans="1:6" s="70" customFormat="1" ht="47.45" customHeight="1">
      <c r="A1" s="297" t="s">
        <v>64</v>
      </c>
      <c r="B1" s="297"/>
      <c r="C1" s="297"/>
      <c r="D1" s="297"/>
      <c r="E1" s="297"/>
      <c r="F1" s="297"/>
    </row>
    <row r="2" spans="1:6" s="70" customFormat="1" ht="20.100000000000001" customHeight="1">
      <c r="A2" s="301" t="s">
        <v>61</v>
      </c>
      <c r="B2" s="302"/>
      <c r="C2" s="305"/>
      <c r="D2" s="305"/>
      <c r="E2" s="71"/>
      <c r="F2" s="73"/>
    </row>
    <row r="3" spans="1:6" s="70" customFormat="1" ht="20.100000000000001" customHeight="1">
      <c r="A3" s="277" t="s">
        <v>85</v>
      </c>
      <c r="B3" s="206"/>
      <c r="C3" s="305"/>
      <c r="D3" s="305"/>
      <c r="E3" s="71"/>
      <c r="F3" s="73"/>
    </row>
    <row r="4" spans="1:6" s="70" customFormat="1" ht="20.100000000000001" customHeight="1">
      <c r="A4" s="301" t="s">
        <v>62</v>
      </c>
      <c r="B4" s="301"/>
      <c r="C4" s="305"/>
      <c r="D4" s="305"/>
      <c r="E4" s="316" t="s">
        <v>65</v>
      </c>
      <c r="F4" s="316"/>
    </row>
    <row r="5" spans="1:6" s="70" customFormat="1" ht="70.900000000000006" customHeight="1">
      <c r="A5" s="303" t="s">
        <v>63</v>
      </c>
      <c r="B5" s="303"/>
      <c r="C5" s="304"/>
      <c r="D5" s="304"/>
      <c r="E5" s="72"/>
      <c r="F5" s="73"/>
    </row>
    <row r="6" spans="1:6" s="73" customFormat="1" ht="19.899999999999999" customHeight="1">
      <c r="B6" s="74"/>
      <c r="C6" s="74"/>
      <c r="D6" s="74"/>
      <c r="E6" s="75"/>
    </row>
    <row r="7" spans="1:6" s="73" customFormat="1" ht="30" customHeight="1">
      <c r="A7" s="309" t="s">
        <v>66</v>
      </c>
      <c r="B7" s="306" t="s">
        <v>67</v>
      </c>
      <c r="C7" s="202" t="s">
        <v>68</v>
      </c>
      <c r="D7" s="202" t="s">
        <v>69</v>
      </c>
      <c r="E7" s="299" t="s">
        <v>77</v>
      </c>
      <c r="F7" s="300"/>
    </row>
    <row r="8" spans="1:6" s="73" customFormat="1" ht="30" customHeight="1">
      <c r="A8" s="310"/>
      <c r="B8" s="307"/>
      <c r="C8" s="203" t="str">
        <f>Paramètres!$E$3</f>
        <v>in Angab. Schlussabr. Generation wählen</v>
      </c>
      <c r="D8" s="203" t="str">
        <f>Paramètres!$E$3</f>
        <v>in Angab. Schlussabr. Generation wählen</v>
      </c>
      <c r="E8" s="312" t="s">
        <v>78</v>
      </c>
      <c r="F8" s="314" t="s">
        <v>79</v>
      </c>
    </row>
    <row r="9" spans="1:6" s="73" customFormat="1" ht="30" customHeight="1">
      <c r="A9" s="311"/>
      <c r="B9" s="308"/>
      <c r="C9" s="195" t="s">
        <v>35</v>
      </c>
      <c r="D9" s="276" t="s">
        <v>34</v>
      </c>
      <c r="E9" s="313"/>
      <c r="F9" s="315"/>
    </row>
    <row r="10" spans="1:6" s="73" customFormat="1" ht="30" customHeight="1">
      <c r="A10" s="106" t="s">
        <v>12</v>
      </c>
      <c r="B10" s="93" t="s">
        <v>5</v>
      </c>
      <c r="C10" s="76" t="s">
        <v>6</v>
      </c>
      <c r="D10" s="76" t="s">
        <v>6</v>
      </c>
      <c r="E10" s="76" t="s">
        <v>21</v>
      </c>
      <c r="F10" s="77" t="s">
        <v>21</v>
      </c>
    </row>
    <row r="11" spans="1:6" s="73" customFormat="1" ht="30" customHeight="1">
      <c r="A11" s="207"/>
      <c r="B11" s="208"/>
      <c r="C11" s="209"/>
      <c r="D11" s="209"/>
      <c r="E11" s="108"/>
      <c r="F11" s="109"/>
    </row>
    <row r="12" spans="1:6" s="73" customFormat="1" ht="33.950000000000003" customHeight="1">
      <c r="A12" s="317"/>
      <c r="B12" s="317"/>
      <c r="C12" s="317"/>
      <c r="D12" s="317"/>
      <c r="E12" s="298" t="s">
        <v>84</v>
      </c>
      <c r="F12" s="298"/>
    </row>
    <row r="13" spans="1:6" s="80" customFormat="1" ht="29.1" customHeight="1">
      <c r="A13" s="309" t="s">
        <v>155</v>
      </c>
      <c r="B13" s="309" t="s">
        <v>156</v>
      </c>
      <c r="C13" s="243" t="s">
        <v>80</v>
      </c>
      <c r="D13" s="244"/>
      <c r="E13" s="245" t="s">
        <v>83</v>
      </c>
      <c r="F13" s="79"/>
    </row>
    <row r="14" spans="1:6" s="80" customFormat="1" ht="29.1" customHeight="1">
      <c r="A14" s="310"/>
      <c r="B14" s="310"/>
      <c r="C14" s="237"/>
      <c r="D14" s="241"/>
      <c r="E14" s="246"/>
      <c r="F14" s="78"/>
    </row>
    <row r="15" spans="1:6" s="78" customFormat="1" ht="29.1" customHeight="1">
      <c r="A15" s="311"/>
      <c r="B15" s="311"/>
      <c r="C15" s="242" t="s">
        <v>81</v>
      </c>
      <c r="D15" s="248"/>
      <c r="E15" s="247" t="s">
        <v>81</v>
      </c>
      <c r="F15" s="249"/>
    </row>
    <row r="16" spans="1:6" s="80" customFormat="1" ht="29.1" customHeight="1">
      <c r="A16" s="106" t="s">
        <v>12</v>
      </c>
      <c r="B16" s="106" t="s">
        <v>12</v>
      </c>
      <c r="C16" s="242" t="s">
        <v>0</v>
      </c>
      <c r="D16" s="212"/>
      <c r="E16" s="247" t="s">
        <v>0</v>
      </c>
      <c r="F16" s="107"/>
    </row>
    <row r="17" spans="1:6" s="80" customFormat="1" ht="29.1" customHeight="1">
      <c r="A17" s="207"/>
      <c r="B17" s="289"/>
      <c r="C17" s="242" t="s">
        <v>82</v>
      </c>
      <c r="D17" s="248"/>
      <c r="E17" s="247" t="s">
        <v>82</v>
      </c>
      <c r="F17" s="249"/>
    </row>
  </sheetData>
  <sheetProtection algorithmName="SHA-512" hashValue="mzY33SVI1GPlJNKnUrvoMXJru0yBaFZgBpb30/v5VO/pww8TeduWBXhq6Vkkd3gtr0QTMO3Vpsrq82CdzFHPyQ==" saltValue="hKQABzIdKQW7cjB/QAwgcQ==" spinCount="100000" sheet="1" objects="1" scenarios="1"/>
  <mergeCells count="18">
    <mergeCell ref="A13:A15"/>
    <mergeCell ref="A12:D12"/>
    <mergeCell ref="B13:B15"/>
    <mergeCell ref="A1:F1"/>
    <mergeCell ref="E12:F12"/>
    <mergeCell ref="E7:F7"/>
    <mergeCell ref="A2:B2"/>
    <mergeCell ref="A4:B4"/>
    <mergeCell ref="A5:B5"/>
    <mergeCell ref="C5:D5"/>
    <mergeCell ref="C2:D2"/>
    <mergeCell ref="C3:D3"/>
    <mergeCell ref="C4:D4"/>
    <mergeCell ref="B7:B9"/>
    <mergeCell ref="A7:A9"/>
    <mergeCell ref="E8:E9"/>
    <mergeCell ref="F8:F9"/>
    <mergeCell ref="E4:F4"/>
  </mergeCells>
  <conditionalFormatting sqref="B3">
    <cfRule type="expression" dxfId="31" priority="18">
      <formula>$B$3=""</formula>
    </cfRule>
  </conditionalFormatting>
  <conditionalFormatting sqref="C2:D2">
    <cfRule type="expression" dxfId="30" priority="16">
      <formula>$C$2=""</formula>
    </cfRule>
  </conditionalFormatting>
  <conditionalFormatting sqref="C3:D3">
    <cfRule type="expression" dxfId="29" priority="15">
      <formula>$C$3=""</formula>
    </cfRule>
  </conditionalFormatting>
  <conditionalFormatting sqref="C4:D4">
    <cfRule type="expression" dxfId="28" priority="14">
      <formula>$C$4=""</formula>
    </cfRule>
  </conditionalFormatting>
  <conditionalFormatting sqref="C5:D5">
    <cfRule type="expression" dxfId="27" priority="13">
      <formula>$C$5=""</formula>
    </cfRule>
  </conditionalFormatting>
  <conditionalFormatting sqref="A11">
    <cfRule type="expression" dxfId="26" priority="12">
      <formula>$A$11=""</formula>
    </cfRule>
  </conditionalFormatting>
  <conditionalFormatting sqref="B11">
    <cfRule type="expression" dxfId="25" priority="11">
      <formula>$B$11=""</formula>
    </cfRule>
  </conditionalFormatting>
  <conditionalFormatting sqref="C11">
    <cfRule type="expression" dxfId="24" priority="10">
      <formula>$C$11=""</formula>
    </cfRule>
  </conditionalFormatting>
  <conditionalFormatting sqref="D11">
    <cfRule type="expression" dxfId="23" priority="8">
      <formula>$D$11=""</formula>
    </cfRule>
  </conditionalFormatting>
  <conditionalFormatting sqref="D15">
    <cfRule type="expression" dxfId="22" priority="7">
      <formula>$D$15=""</formula>
    </cfRule>
  </conditionalFormatting>
  <conditionalFormatting sqref="D17">
    <cfRule type="expression" dxfId="21" priority="6">
      <formula>$D$17=""</formula>
    </cfRule>
  </conditionalFormatting>
  <conditionalFormatting sqref="A17">
    <cfRule type="expression" dxfId="0" priority="1">
      <formula>$A$11=""</formula>
    </cfRule>
  </conditionalFormatting>
  <hyperlinks>
    <hyperlink ref="E4" r:id="rId1" display="Mail an michel.alt@astra.admin.ch" xr:uid="{051E822C-8B68-4639-BCD0-CCBB5391E61B}"/>
    <hyperlink ref="E4:F4" r:id="rId2" display="Antrag senden an :" xr:uid="{3B22A59C-5191-4E73-A843-0C78B964F27E}"/>
  </hyperlinks>
  <pageMargins left="0.9055118110236221" right="0.9055118110236221" top="0.94488188976377963" bottom="0.39370078740157483" header="0.31496062992125984" footer="0.11811023622047245"/>
  <pageSetup paperSize="9" scale="93" orientation="landscape" r:id="rId3"/>
  <headerFooter>
    <oddHeader>&amp;L&amp;"Arial,Fett"Nationalstrassen- und Agglomerationsverkehrsfonds (NAF) / A-Massnahmen der Agglomerationsprogramme
ASTRA-Richtlinien für die Strassen-, Tram und Langsamverkehrsmassnahmen
Angaben für die Schlussabrechnung/-bericht&amp;RVersion 15.0</oddHeader>
  </headerFooter>
  <customProperties>
    <customPr name="EpmWorksheetKeyString_GUID" r:id="rId4"/>
  </customProperties>
  <legacyDrawing r:id="rId5"/>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0000000}">
          <x14:formula1>
            <xm:f>Paramètres!$A$2:$A$6</xm:f>
          </x14:formula1>
          <xm:sqref>B3</xm:sqref>
        </x14:dataValidation>
        <x14:dataValidation type="list" allowBlank="1" showInputMessage="1" showErrorMessage="1" xr:uid="{00000000-0002-0000-0000-000001000000}">
          <x14:formula1>
            <xm:f>Paramètres!$H$2:$H$7</xm:f>
          </x14:formula1>
          <xm:sqref>B11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0" tint="-0.14999847407452621"/>
    <pageSetUpPr fitToPage="1"/>
  </sheetPr>
  <dimension ref="A1:N39"/>
  <sheetViews>
    <sheetView showGridLines="0" showRowColHeaders="0" showRuler="0" view="pageLayout" zoomScale="98" zoomScaleNormal="110" zoomScaleSheetLayoutView="110" zoomScalePageLayoutView="98" workbookViewId="0">
      <selection activeCell="E20" sqref="E20"/>
    </sheetView>
  </sheetViews>
  <sheetFormatPr baseColWidth="10" defaultColWidth="10" defaultRowHeight="12.75"/>
  <cols>
    <col min="1" max="2" width="7.85546875" style="1" customWidth="1"/>
    <col min="3" max="3" width="32.7109375" style="1" customWidth="1"/>
    <col min="4" max="5" width="17.7109375" style="1" customWidth="1"/>
    <col min="6" max="6" width="5.7109375" style="1" customWidth="1"/>
    <col min="7" max="7" width="12.7109375" style="1" customWidth="1"/>
    <col min="8" max="8" width="9" style="1" bestFit="1" customWidth="1"/>
    <col min="9" max="9" width="4.7109375" style="1" customWidth="1"/>
    <col min="10" max="10" width="12.7109375" style="1" customWidth="1"/>
    <col min="11" max="11" width="4.7109375" style="1" customWidth="1"/>
    <col min="12" max="12" width="12.7109375" style="1" customWidth="1"/>
    <col min="13" max="13" width="2.7109375" style="1" customWidth="1"/>
    <col min="14" max="16384" width="10" style="1"/>
  </cols>
  <sheetData>
    <row r="1" spans="1:14" ht="28.15" customHeight="1">
      <c r="A1" s="349"/>
      <c r="B1" s="349"/>
      <c r="C1" s="349"/>
      <c r="D1" s="95"/>
      <c r="E1" s="96"/>
      <c r="F1" s="95"/>
      <c r="G1" s="318"/>
      <c r="H1" s="318"/>
      <c r="I1" s="318"/>
      <c r="J1" s="114"/>
      <c r="K1" s="114"/>
      <c r="L1" s="104" t="s">
        <v>23</v>
      </c>
      <c r="M1" s="2"/>
    </row>
    <row r="2" spans="1:14" ht="21.6" customHeight="1">
      <c r="A2" s="352" t="s">
        <v>61</v>
      </c>
      <c r="B2" s="353"/>
      <c r="C2" s="133">
        <f>'Angaben Schlussabrechnung'!C2</f>
        <v>0</v>
      </c>
      <c r="D2" s="2"/>
      <c r="E2" s="2"/>
      <c r="F2" s="2"/>
      <c r="G2" s="66"/>
      <c r="H2" s="327" t="s">
        <v>94</v>
      </c>
      <c r="I2" s="327"/>
      <c r="J2" s="327"/>
      <c r="K2" s="327"/>
      <c r="L2" s="327"/>
      <c r="M2" s="2"/>
    </row>
    <row r="3" spans="1:14" ht="29.25" customHeight="1" thickBot="1">
      <c r="A3" s="350" t="s">
        <v>86</v>
      </c>
      <c r="B3" s="351"/>
      <c r="C3" s="132">
        <f>'Angaben Schlussabrechnung'!C3</f>
        <v>0</v>
      </c>
      <c r="D3" s="330" t="s">
        <v>95</v>
      </c>
      <c r="E3" s="331"/>
      <c r="F3" s="331"/>
      <c r="G3" s="331"/>
      <c r="H3" s="331"/>
      <c r="I3" s="331"/>
      <c r="J3" s="331"/>
      <c r="K3" s="331"/>
      <c r="L3" s="332"/>
      <c r="M3" s="2"/>
    </row>
    <row r="4" spans="1:14" ht="22.7" customHeight="1" thickTop="1">
      <c r="A4" s="363" t="s">
        <v>87</v>
      </c>
      <c r="B4" s="364"/>
      <c r="C4" s="333">
        <f>'Angaben Schlussabrechnung'!C4</f>
        <v>0</v>
      </c>
      <c r="D4" s="328" t="s">
        <v>97</v>
      </c>
      <c r="E4" s="325" t="s">
        <v>98</v>
      </c>
      <c r="F4" s="335" t="s">
        <v>99</v>
      </c>
      <c r="G4" s="336"/>
      <c r="H4" s="336"/>
      <c r="I4" s="336"/>
      <c r="J4" s="336"/>
      <c r="K4" s="336"/>
      <c r="L4" s="337"/>
      <c r="M4" s="2"/>
    </row>
    <row r="5" spans="1:14" ht="14.1" customHeight="1">
      <c r="A5" s="365"/>
      <c r="B5" s="365"/>
      <c r="C5" s="334"/>
      <c r="D5" s="329"/>
      <c r="E5" s="326"/>
      <c r="F5" s="338"/>
      <c r="G5" s="339"/>
      <c r="H5" s="339"/>
      <c r="I5" s="339"/>
      <c r="J5" s="339"/>
      <c r="K5" s="339"/>
      <c r="L5" s="340"/>
      <c r="M5" s="3"/>
    </row>
    <row r="6" spans="1:14" s="5" customFormat="1" ht="37.5" customHeight="1">
      <c r="A6" s="360" t="s">
        <v>88</v>
      </c>
      <c r="B6" s="361"/>
      <c r="C6" s="362"/>
      <c r="D6" s="278" t="s">
        <v>89</v>
      </c>
      <c r="E6" s="279" t="s">
        <v>89</v>
      </c>
      <c r="F6" s="280"/>
      <c r="G6" s="281" t="s">
        <v>90</v>
      </c>
      <c r="H6" s="196" t="s">
        <v>91</v>
      </c>
      <c r="I6" s="254"/>
      <c r="J6" s="253" t="s">
        <v>92</v>
      </c>
      <c r="K6" s="341" t="s">
        <v>93</v>
      </c>
      <c r="L6" s="342"/>
      <c r="M6" s="4"/>
      <c r="N6" s="69"/>
    </row>
    <row r="7" spans="1:14" s="5" customFormat="1" ht="16.5" customHeight="1">
      <c r="A7" s="354" t="s">
        <v>144</v>
      </c>
      <c r="B7" s="355"/>
      <c r="C7" s="356"/>
      <c r="D7" s="172"/>
      <c r="E7" s="125"/>
      <c r="F7" s="41"/>
      <c r="G7" s="18"/>
      <c r="H7" s="16"/>
      <c r="I7" s="17"/>
      <c r="J7" s="18"/>
      <c r="K7" s="19"/>
      <c r="L7" s="15"/>
      <c r="M7" s="4"/>
      <c r="N7" s="68"/>
    </row>
    <row r="8" spans="1:14" s="5" customFormat="1" ht="16.5" customHeight="1">
      <c r="A8" s="322" t="s">
        <v>148</v>
      </c>
      <c r="B8" s="323"/>
      <c r="C8" s="324"/>
      <c r="D8" s="123">
        <f>SUM(ROUND(E8,0),ROUND(G8,0))</f>
        <v>0</v>
      </c>
      <c r="E8" s="124"/>
      <c r="F8" s="40"/>
      <c r="G8" s="121"/>
      <c r="H8" s="255">
        <v>0</v>
      </c>
      <c r="I8" s="11"/>
      <c r="J8" s="12">
        <f t="shared" ref="J8:J10" si="0">SUM(G8*H8/(1+H8))</f>
        <v>0</v>
      </c>
      <c r="K8" s="13"/>
      <c r="L8" s="14">
        <f>ROUND(G8,0)-ROUND(J8,0)</f>
        <v>0</v>
      </c>
      <c r="M8" s="4"/>
      <c r="N8" s="68"/>
    </row>
    <row r="9" spans="1:14" s="5" customFormat="1" ht="16.5" customHeight="1">
      <c r="A9" s="322" t="s">
        <v>145</v>
      </c>
      <c r="B9" s="323"/>
      <c r="C9" s="324"/>
      <c r="D9" s="123">
        <f>SUM(ROUND(E9,0),ROUND(G9,0))</f>
        <v>0</v>
      </c>
      <c r="E9" s="124"/>
      <c r="F9" s="40"/>
      <c r="G9" s="121"/>
      <c r="H9" s="255">
        <v>0</v>
      </c>
      <c r="I9" s="11"/>
      <c r="J9" s="12">
        <f t="shared" si="0"/>
        <v>0</v>
      </c>
      <c r="K9" s="13"/>
      <c r="L9" s="14">
        <f>ROUND(G9,0)-ROUND(J9,0)</f>
        <v>0</v>
      </c>
      <c r="M9" s="4"/>
      <c r="N9" s="68"/>
    </row>
    <row r="10" spans="1:14" s="5" customFormat="1" ht="16.5" customHeight="1">
      <c r="A10" s="357" t="s">
        <v>142</v>
      </c>
      <c r="B10" s="358"/>
      <c r="C10" s="359"/>
      <c r="D10" s="123">
        <f>SUM(ROUND(E10,0),ROUND(G10,0))</f>
        <v>0</v>
      </c>
      <c r="E10" s="124"/>
      <c r="F10" s="40"/>
      <c r="G10" s="121"/>
      <c r="H10" s="255">
        <v>0</v>
      </c>
      <c r="I10" s="11"/>
      <c r="J10" s="12">
        <f t="shared" si="0"/>
        <v>0</v>
      </c>
      <c r="K10" s="13"/>
      <c r="L10" s="14">
        <f>ROUND(G10,0)-ROUND(J10,0)</f>
        <v>0</v>
      </c>
      <c r="M10" s="4"/>
      <c r="N10" s="68"/>
    </row>
    <row r="11" spans="1:14" s="5" customFormat="1" ht="16.5" customHeight="1">
      <c r="A11" s="319" t="s">
        <v>143</v>
      </c>
      <c r="B11" s="320"/>
      <c r="C11" s="321"/>
      <c r="D11" s="211"/>
      <c r="E11" s="258"/>
      <c r="F11" s="40"/>
      <c r="G11" s="259"/>
      <c r="H11" s="256"/>
      <c r="I11" s="11"/>
      <c r="J11" s="12"/>
      <c r="K11" s="13"/>
      <c r="L11" s="14"/>
      <c r="M11" s="4"/>
      <c r="N11" s="68"/>
    </row>
    <row r="12" spans="1:14" s="5" customFormat="1" ht="18" customHeight="1">
      <c r="A12" s="322" t="s">
        <v>146</v>
      </c>
      <c r="B12" s="323"/>
      <c r="C12" s="324"/>
      <c r="D12" s="123">
        <f t="shared" ref="D12" si="1">SUM(ROUND(E12,0),ROUND(G12,0))</f>
        <v>0</v>
      </c>
      <c r="E12" s="173"/>
      <c r="F12" s="40"/>
      <c r="G12" s="121"/>
      <c r="H12" s="255">
        <v>2.5000000000000001E-2</v>
      </c>
      <c r="I12" s="11"/>
      <c r="J12" s="12">
        <f t="shared" ref="J12:J13" si="2">SUM(G12*H12/(1+H12))</f>
        <v>0</v>
      </c>
      <c r="K12" s="164"/>
      <c r="L12" s="14">
        <f t="shared" ref="L12" si="3">ROUND(G12,0)-ROUND(J12,0)</f>
        <v>0</v>
      </c>
      <c r="M12" s="4"/>
      <c r="N12" s="68"/>
    </row>
    <row r="13" spans="1:14" s="5" customFormat="1" ht="18" customHeight="1">
      <c r="A13" s="343" t="s">
        <v>147</v>
      </c>
      <c r="B13" s="344"/>
      <c r="C13" s="345"/>
      <c r="D13" s="123">
        <f>SUM(ROUND(E13,0),ROUND(G13,0))</f>
        <v>0</v>
      </c>
      <c r="E13" s="174"/>
      <c r="F13" s="162"/>
      <c r="G13" s="121"/>
      <c r="H13" s="255">
        <v>2.5999999999999999E-2</v>
      </c>
      <c r="I13" s="163"/>
      <c r="J13" s="161">
        <f t="shared" si="2"/>
        <v>0</v>
      </c>
      <c r="K13" s="165"/>
      <c r="L13" s="14">
        <f>ROUND(G13,0)-ROUND(J13,0)</f>
        <v>0</v>
      </c>
      <c r="M13" s="4"/>
      <c r="N13" s="68"/>
    </row>
    <row r="14" spans="1:14" s="5" customFormat="1" ht="24.95" customHeight="1">
      <c r="A14" s="319" t="s">
        <v>154</v>
      </c>
      <c r="B14" s="320"/>
      <c r="C14" s="321"/>
      <c r="D14" s="211"/>
      <c r="E14" s="258"/>
      <c r="F14" s="40"/>
      <c r="G14" s="259"/>
      <c r="H14" s="10"/>
      <c r="I14" s="11"/>
      <c r="J14" s="12"/>
      <c r="K14" s="13"/>
      <c r="L14" s="14"/>
      <c r="M14" s="4"/>
      <c r="N14" s="68"/>
    </row>
    <row r="15" spans="1:14" s="5" customFormat="1" ht="16.5" customHeight="1">
      <c r="A15" s="322" t="s">
        <v>148</v>
      </c>
      <c r="B15" s="323"/>
      <c r="C15" s="324"/>
      <c r="D15" s="123">
        <f>SUM(ROUND(E15,0),ROUND(G15,0))</f>
        <v>0</v>
      </c>
      <c r="E15" s="124"/>
      <c r="F15" s="40"/>
      <c r="G15" s="121"/>
      <c r="H15" s="10" t="s">
        <v>96</v>
      </c>
      <c r="I15" s="11"/>
      <c r="J15" s="260"/>
      <c r="K15" s="13"/>
      <c r="L15" s="14">
        <f>ROUND(G15,0)-ROUND(J15,0)</f>
        <v>0</v>
      </c>
      <c r="M15" s="4"/>
      <c r="N15" s="68"/>
    </row>
    <row r="16" spans="1:14" s="5" customFormat="1" ht="16.5" customHeight="1">
      <c r="A16" s="343" t="s">
        <v>145</v>
      </c>
      <c r="B16" s="344"/>
      <c r="C16" s="345"/>
      <c r="D16" s="123">
        <f>SUM(ROUND(E16,0),ROUND(G16,0))</f>
        <v>0</v>
      </c>
      <c r="E16" s="124"/>
      <c r="F16" s="40"/>
      <c r="G16" s="121"/>
      <c r="H16" s="10" t="s">
        <v>96</v>
      </c>
      <c r="I16" s="11"/>
      <c r="J16" s="260"/>
      <c r="K16" s="13"/>
      <c r="L16" s="14">
        <f>ROUND(G16,0)-ROUND(J16,0)</f>
        <v>0</v>
      </c>
      <c r="M16" s="4"/>
      <c r="N16" s="68"/>
    </row>
    <row r="17" spans="1:14" s="5" customFormat="1" ht="16.5" customHeight="1">
      <c r="A17" s="346" t="s">
        <v>141</v>
      </c>
      <c r="B17" s="347"/>
      <c r="C17" s="348"/>
      <c r="D17" s="172"/>
      <c r="E17" s="125"/>
      <c r="F17" s="41"/>
      <c r="G17" s="18"/>
      <c r="H17" s="16"/>
      <c r="I17" s="17"/>
      <c r="J17" s="18"/>
      <c r="K17" s="19"/>
      <c r="L17" s="15"/>
      <c r="M17" s="4"/>
      <c r="N17" s="68"/>
    </row>
    <row r="18" spans="1:14" s="5" customFormat="1" ht="18" customHeight="1">
      <c r="A18" s="322" t="s">
        <v>151</v>
      </c>
      <c r="B18" s="323"/>
      <c r="C18" s="324"/>
      <c r="D18" s="123">
        <f t="shared" ref="D18:D28" si="4">SUM(ROUND(E18,0),ROUND(G18,0))</f>
        <v>0</v>
      </c>
      <c r="E18" s="173"/>
      <c r="F18" s="40"/>
      <c r="G18" s="121"/>
      <c r="H18" s="256">
        <v>0.08</v>
      </c>
      <c r="I18" s="11"/>
      <c r="J18" s="12">
        <f>SUM(G18*H18/(1+H18))</f>
        <v>0</v>
      </c>
      <c r="K18" s="164"/>
      <c r="L18" s="14">
        <f t="shared" ref="L18:L27" si="5">ROUND(G18,0)-ROUND(J18,0)</f>
        <v>0</v>
      </c>
      <c r="M18" s="4"/>
      <c r="N18" s="68"/>
    </row>
    <row r="19" spans="1:14" s="5" customFormat="1" ht="18" customHeight="1">
      <c r="A19" s="322" t="s">
        <v>149</v>
      </c>
      <c r="B19" s="323"/>
      <c r="C19" s="324"/>
      <c r="D19" s="123">
        <f t="shared" ref="D19" si="6">SUM(ROUND(E19,0),ROUND(G19,0))</f>
        <v>0</v>
      </c>
      <c r="E19" s="173"/>
      <c r="F19" s="40"/>
      <c r="G19" s="121"/>
      <c r="H19" s="256">
        <v>7.6999999999999999E-2</v>
      </c>
      <c r="I19" s="11"/>
      <c r="J19" s="12">
        <f t="shared" ref="J19:J20" si="7">SUM(G19*H19/(1+H19))</f>
        <v>0</v>
      </c>
      <c r="K19" s="164"/>
      <c r="L19" s="14">
        <f t="shared" ref="L19" si="8">ROUND(G19,0)-ROUND(J19,0)</f>
        <v>0</v>
      </c>
      <c r="M19" s="4"/>
      <c r="N19" s="68"/>
    </row>
    <row r="20" spans="1:14" s="5" customFormat="1" ht="18" customHeight="1">
      <c r="A20" s="343" t="s">
        <v>147</v>
      </c>
      <c r="B20" s="344"/>
      <c r="C20" s="345"/>
      <c r="D20" s="123">
        <f>SUM(ROUND(E20,0),ROUND(G20,0))</f>
        <v>0</v>
      </c>
      <c r="E20" s="174"/>
      <c r="F20" s="162"/>
      <c r="G20" s="121"/>
      <c r="H20" s="256">
        <v>8.1000000000000003E-2</v>
      </c>
      <c r="I20" s="163"/>
      <c r="J20" s="161">
        <f t="shared" si="7"/>
        <v>0</v>
      </c>
      <c r="K20" s="165"/>
      <c r="L20" s="14">
        <f>ROUND(G20,0)-ROUND(J20,0)</f>
        <v>0</v>
      </c>
      <c r="M20" s="4"/>
      <c r="N20" s="68"/>
    </row>
    <row r="21" spans="1:14" s="5" customFormat="1" ht="16.5" customHeight="1">
      <c r="A21" s="346" t="s">
        <v>140</v>
      </c>
      <c r="B21" s="347"/>
      <c r="C21" s="348"/>
      <c r="D21" s="160"/>
      <c r="E21" s="125"/>
      <c r="F21" s="41"/>
      <c r="G21" s="161" t="s">
        <v>0</v>
      </c>
      <c r="H21" s="257"/>
      <c r="I21" s="17"/>
      <c r="J21" s="18"/>
      <c r="K21" s="19"/>
      <c r="L21" s="14"/>
      <c r="M21" s="4"/>
      <c r="N21" s="68"/>
    </row>
    <row r="22" spans="1:14" s="5" customFormat="1" ht="16.5" customHeight="1">
      <c r="A22" s="322" t="s">
        <v>150</v>
      </c>
      <c r="B22" s="323"/>
      <c r="C22" s="324"/>
      <c r="D22" s="123">
        <f t="shared" si="4"/>
        <v>0</v>
      </c>
      <c r="E22" s="124"/>
      <c r="F22" s="40"/>
      <c r="G22" s="121"/>
      <c r="H22" s="256">
        <v>7.5999999999999998E-2</v>
      </c>
      <c r="I22" s="11"/>
      <c r="J22" s="12">
        <f t="shared" ref="J22:J25" si="9">SUM(G22*H22/(1+H22))</f>
        <v>0</v>
      </c>
      <c r="K22" s="13"/>
      <c r="L22" s="14">
        <f t="shared" si="5"/>
        <v>0</v>
      </c>
      <c r="M22" s="4"/>
      <c r="N22" s="68"/>
    </row>
    <row r="23" spans="1:14" s="5" customFormat="1" ht="18" customHeight="1">
      <c r="A23" s="322" t="s">
        <v>151</v>
      </c>
      <c r="B23" s="323"/>
      <c r="C23" s="324"/>
      <c r="D23" s="170">
        <f>SUM(ROUND(E23,0),ROUND(G23,0))</f>
        <v>0</v>
      </c>
      <c r="E23" s="171"/>
      <c r="F23" s="40"/>
      <c r="G23" s="169"/>
      <c r="H23" s="256">
        <v>0.08</v>
      </c>
      <c r="I23" s="11"/>
      <c r="J23" s="12">
        <f t="shared" si="9"/>
        <v>0</v>
      </c>
      <c r="K23" s="13"/>
      <c r="L23" s="14">
        <f>ROUND(G23,0)-ROUND(J23,0)</f>
        <v>0</v>
      </c>
      <c r="M23" s="4"/>
      <c r="N23" s="68"/>
    </row>
    <row r="24" spans="1:14" s="5" customFormat="1" ht="18" customHeight="1">
      <c r="A24" s="322" t="s">
        <v>149</v>
      </c>
      <c r="B24" s="323"/>
      <c r="C24" s="324"/>
      <c r="D24" s="170">
        <f>SUM(ROUND(E24,0),ROUND(G24,0))</f>
        <v>0</v>
      </c>
      <c r="E24" s="171"/>
      <c r="F24" s="40"/>
      <c r="G24" s="169"/>
      <c r="H24" s="256">
        <v>7.6999999999999999E-2</v>
      </c>
      <c r="I24" s="11"/>
      <c r="J24" s="12">
        <f t="shared" si="9"/>
        <v>0</v>
      </c>
      <c r="K24" s="13"/>
      <c r="L24" s="14">
        <f>ROUND(G24,0)-ROUND(J24,0)</f>
        <v>0</v>
      </c>
      <c r="M24" s="4"/>
      <c r="N24" s="68"/>
    </row>
    <row r="25" spans="1:14" s="5" customFormat="1" ht="18" customHeight="1">
      <c r="A25" s="366" t="s">
        <v>147</v>
      </c>
      <c r="B25" s="367"/>
      <c r="C25" s="368"/>
      <c r="D25" s="166">
        <f t="shared" si="4"/>
        <v>0</v>
      </c>
      <c r="E25" s="126"/>
      <c r="F25" s="41"/>
      <c r="G25" s="167"/>
      <c r="H25" s="256">
        <v>8.1000000000000003E-2</v>
      </c>
      <c r="I25" s="17"/>
      <c r="J25" s="18">
        <f t="shared" si="9"/>
        <v>0</v>
      </c>
      <c r="K25" s="19"/>
      <c r="L25" s="168">
        <f t="shared" si="5"/>
        <v>0</v>
      </c>
      <c r="M25" s="4"/>
      <c r="N25" s="68"/>
    </row>
    <row r="26" spans="1:14" s="5" customFormat="1" ht="16.5" customHeight="1">
      <c r="A26" s="369" t="s">
        <v>100</v>
      </c>
      <c r="B26" s="370"/>
      <c r="C26" s="371"/>
      <c r="D26" s="127">
        <f t="shared" si="4"/>
        <v>0</v>
      </c>
      <c r="E26" s="149">
        <f>SUM(ROUND(E8,0),ROUND(E9,0),ROUND(E10,0),ROUND(E12,0),ROUND(E13,0),ROUND(E15,0),ROUND(E16,0),ROUND(E18,0),ROUND(E19,0),ROUND(E20,0),ROUND(E22,0),ROUND(E23,0),ROUND(E24,0),ROUND(E25,0))</f>
        <v>0</v>
      </c>
      <c r="F26" s="118" t="s">
        <v>1</v>
      </c>
      <c r="G26" s="117">
        <f>SUM(ROUND(G8,0),ROUND(G9,0),ROUND(G10,0),ROUND(G12,0),ROUND(G13,0),ROUND(G15,0),ROUND(G16,0),ROUND(G18,0),ROUND(G19,0),ROUND(G20,0),ROUND(G22,0),ROUND(G23,0),ROUND(G24,0),ROUND(G25,0))</f>
        <v>0</v>
      </c>
      <c r="H26" s="115"/>
      <c r="I26" s="296"/>
      <c r="J26" s="117">
        <f>SUM(ROUND(J8,0),ROUND(J9,0),ROUND(J10,0),ROUND(J12,0),ROUND(J13,0),ROUND(J15,0),ROUND(J16,0),ROUND(J18,0),ROUND(J19,0),ROUND(J20,0),ROUND(J22,0),ROUND(J23,0),ROUND(J24,0),ROUND(J25,0))</f>
        <v>0</v>
      </c>
      <c r="K26" s="150"/>
      <c r="L26" s="149">
        <f>SUM(ROUND(L8,0),ROUND(L9,0),ROUND(L10,0),ROUND(L12,0),ROUND(L13,0),ROUND(L15,0),ROUND(L16,0),ROUND(L18,0),ROUND(L19,0),ROUND(L20,0),ROUND(L22,0),ROUND(L23,0),ROUND(L24,0),ROUND(L25,0))</f>
        <v>0</v>
      </c>
      <c r="N26" s="68"/>
    </row>
    <row r="27" spans="1:14" s="5" customFormat="1" ht="18" customHeight="1">
      <c r="A27" s="369" t="s">
        <v>101</v>
      </c>
      <c r="B27" s="370"/>
      <c r="C27" s="371"/>
      <c r="D27" s="127">
        <f t="shared" si="4"/>
        <v>0</v>
      </c>
      <c r="E27" s="128"/>
      <c r="F27" s="119" t="s">
        <v>3</v>
      </c>
      <c r="G27" s="120"/>
      <c r="H27" s="197" t="s">
        <v>36</v>
      </c>
      <c r="I27" s="42" t="s">
        <v>0</v>
      </c>
      <c r="J27" s="46">
        <v>0</v>
      </c>
      <c r="K27" s="20"/>
      <c r="L27" s="15">
        <f t="shared" si="5"/>
        <v>0</v>
      </c>
      <c r="N27" s="68"/>
    </row>
    <row r="28" spans="1:14" s="5" customFormat="1" ht="18" customHeight="1" thickBot="1">
      <c r="A28" s="369" t="s">
        <v>102</v>
      </c>
      <c r="B28" s="370"/>
      <c r="C28" s="371"/>
      <c r="D28" s="127">
        <f t="shared" si="4"/>
        <v>0</v>
      </c>
      <c r="E28" s="131">
        <f>ROUND(E26,0)-ROUND(E27,0)</f>
        <v>0</v>
      </c>
      <c r="F28" s="29"/>
      <c r="G28" s="129">
        <f>ROUND(G26,0)-ROUND(G27,0)</f>
        <v>0</v>
      </c>
      <c r="H28" s="21" t="s">
        <v>0</v>
      </c>
      <c r="I28" s="116" t="s">
        <v>27</v>
      </c>
      <c r="J28" s="129">
        <f>ROUND(J26,0)-ROUND(J27,0)</f>
        <v>0</v>
      </c>
      <c r="K28" s="28" t="s">
        <v>4</v>
      </c>
      <c r="L28" s="130">
        <f>ROUND(L26,0)-ROUND(L27,0)</f>
        <v>0</v>
      </c>
      <c r="N28" s="68"/>
    </row>
    <row r="29" spans="1:14" s="5" customFormat="1" ht="9.6" customHeight="1" thickTop="1">
      <c r="B29" s="122"/>
      <c r="C29" s="122"/>
      <c r="D29" s="6"/>
      <c r="E29" s="7"/>
      <c r="F29" s="7"/>
      <c r="G29" s="8"/>
      <c r="H29" s="9"/>
      <c r="I29" s="9"/>
      <c r="J29" s="8"/>
      <c r="K29" s="8"/>
      <c r="L29" s="4"/>
      <c r="N29" s="68"/>
    </row>
    <row r="30" spans="1:14" ht="21.75" customHeight="1">
      <c r="A30" s="373"/>
      <c r="B30" s="373"/>
      <c r="C30" s="373"/>
      <c r="D30" s="263"/>
      <c r="E30" s="263"/>
      <c r="F30" s="263"/>
      <c r="G30" s="263"/>
      <c r="H30" s="263"/>
      <c r="I30" s="263"/>
      <c r="J30" s="263"/>
      <c r="K30" s="263"/>
      <c r="L30" s="263"/>
      <c r="M30" s="264"/>
      <c r="N30" s="265"/>
    </row>
    <row r="31" spans="1:14" ht="33" customHeight="1">
      <c r="A31" s="373"/>
      <c r="B31" s="373"/>
      <c r="C31" s="373"/>
      <c r="D31" s="266"/>
      <c r="E31" s="267"/>
      <c r="F31" s="263"/>
      <c r="G31" s="263"/>
      <c r="H31" s="263"/>
      <c r="I31" s="263"/>
      <c r="J31" s="263"/>
      <c r="K31" s="263"/>
      <c r="L31" s="263"/>
      <c r="M31" s="264"/>
      <c r="N31" s="268"/>
    </row>
    <row r="32" spans="1:14" s="5" customFormat="1" ht="28.9" customHeight="1">
      <c r="A32" s="373"/>
      <c r="B32" s="373"/>
      <c r="C32" s="373"/>
      <c r="D32" s="266"/>
      <c r="E32" s="269"/>
      <c r="F32" s="270"/>
      <c r="G32" s="270"/>
      <c r="H32" s="270"/>
      <c r="I32" s="270"/>
      <c r="J32" s="270"/>
      <c r="K32" s="270"/>
      <c r="L32" s="270"/>
      <c r="M32" s="269"/>
      <c r="N32" s="269"/>
    </row>
    <row r="33" spans="1:14" s="30" customFormat="1" ht="13.15" customHeight="1">
      <c r="A33" s="372" t="s">
        <v>103</v>
      </c>
      <c r="B33" s="372"/>
      <c r="C33" s="372"/>
      <c r="D33" s="266"/>
      <c r="E33" s="267"/>
      <c r="F33" s="271"/>
      <c r="G33" s="272"/>
      <c r="H33" s="272"/>
      <c r="I33" s="272"/>
      <c r="J33" s="271"/>
      <c r="K33" s="271"/>
      <c r="L33" s="271"/>
      <c r="M33" s="273"/>
      <c r="N33" s="273"/>
    </row>
    <row r="34" spans="1:14" ht="15" customHeight="1">
      <c r="A34" s="111"/>
      <c r="B34" s="110"/>
      <c r="C34" s="110"/>
      <c r="D34" s="272"/>
      <c r="E34" s="272"/>
      <c r="F34" s="272"/>
      <c r="G34" s="272"/>
      <c r="H34" s="272"/>
      <c r="I34" s="272"/>
      <c r="J34" s="272"/>
      <c r="K34" s="272"/>
      <c r="L34" s="272"/>
      <c r="M34" s="264"/>
      <c r="N34" s="264"/>
    </row>
    <row r="35" spans="1:14" ht="15" customHeight="1">
      <c r="A35" s="261"/>
      <c r="B35" s="262"/>
      <c r="C35" s="262"/>
      <c r="D35" s="274"/>
      <c r="E35" s="272"/>
      <c r="F35" s="272"/>
      <c r="G35" s="272"/>
      <c r="H35" s="272"/>
      <c r="I35" s="272"/>
      <c r="J35" s="272"/>
      <c r="K35" s="272"/>
      <c r="L35" s="272"/>
      <c r="M35" s="264"/>
      <c r="N35" s="264"/>
    </row>
    <row r="36" spans="1:14" ht="35.25" customHeight="1">
      <c r="A36" s="112"/>
      <c r="B36" s="113"/>
      <c r="C36" s="113"/>
      <c r="D36" s="272"/>
      <c r="E36" s="272"/>
      <c r="F36" s="272"/>
      <c r="G36" s="272"/>
      <c r="H36" s="272"/>
      <c r="I36" s="272"/>
      <c r="J36" s="272"/>
      <c r="K36" s="272"/>
      <c r="L36" s="272"/>
      <c r="M36" s="264"/>
      <c r="N36" s="264"/>
    </row>
    <row r="37" spans="1:14">
      <c r="A37" s="2"/>
      <c r="B37" s="2"/>
      <c r="C37" s="2"/>
      <c r="D37" s="2"/>
      <c r="E37" s="2"/>
      <c r="F37" s="2"/>
      <c r="G37" s="2"/>
      <c r="H37" s="2"/>
      <c r="I37" s="2"/>
      <c r="J37" s="2"/>
      <c r="K37" s="2"/>
      <c r="L37" s="2"/>
    </row>
    <row r="38" spans="1:14">
      <c r="A38" s="2"/>
      <c r="B38" s="2"/>
      <c r="C38" s="2"/>
      <c r="D38" s="2"/>
      <c r="E38" s="2"/>
      <c r="F38" s="2"/>
      <c r="G38" s="2"/>
      <c r="H38" s="2"/>
      <c r="I38" s="2"/>
      <c r="J38" s="2"/>
      <c r="K38" s="2"/>
      <c r="L38" s="2"/>
    </row>
    <row r="39" spans="1:14">
      <c r="A39" s="2"/>
      <c r="B39" s="2"/>
      <c r="C39" s="2"/>
      <c r="D39" s="2"/>
      <c r="E39" s="2"/>
      <c r="F39" s="2"/>
      <c r="G39" s="2"/>
      <c r="H39" s="2"/>
      <c r="I39" s="2"/>
      <c r="J39" s="2"/>
      <c r="K39" s="2"/>
      <c r="L39" s="2"/>
    </row>
  </sheetData>
  <sheetProtection algorithmName="SHA-512" hashValue="LneYD8SFgo2mnQHJj8irpOI1vJQcjkwNWQA62/qwvC/KQHZjXzDRBn5bwgH+XF0znzX7vK7ElsobCGFrWKfpwQ==" saltValue="0Uqdeah7gSEzLnZU7ADvMw==" spinCount="100000" sheet="1" scenarios="1"/>
  <mergeCells count="37">
    <mergeCell ref="A25:C25"/>
    <mergeCell ref="A26:C26"/>
    <mergeCell ref="A27:C27"/>
    <mergeCell ref="A28:C28"/>
    <mergeCell ref="A33:C33"/>
    <mergeCell ref="A30:C32"/>
    <mergeCell ref="A24:C24"/>
    <mergeCell ref="A1:C1"/>
    <mergeCell ref="A14:C14"/>
    <mergeCell ref="A3:B3"/>
    <mergeCell ref="A2:B2"/>
    <mergeCell ref="A7:C7"/>
    <mergeCell ref="A10:C10"/>
    <mergeCell ref="A6:C6"/>
    <mergeCell ref="A4:B5"/>
    <mergeCell ref="A22:C22"/>
    <mergeCell ref="A9:C9"/>
    <mergeCell ref="A8:C8"/>
    <mergeCell ref="A23:C23"/>
    <mergeCell ref="A19:C19"/>
    <mergeCell ref="A21:C21"/>
    <mergeCell ref="A20:C20"/>
    <mergeCell ref="G1:I1"/>
    <mergeCell ref="A11:C11"/>
    <mergeCell ref="A18:C18"/>
    <mergeCell ref="E4:E5"/>
    <mergeCell ref="H2:L2"/>
    <mergeCell ref="D4:D5"/>
    <mergeCell ref="D3:L3"/>
    <mergeCell ref="C4:C5"/>
    <mergeCell ref="F4:L5"/>
    <mergeCell ref="K6:L6"/>
    <mergeCell ref="A15:C15"/>
    <mergeCell ref="A16:C16"/>
    <mergeCell ref="A12:C12"/>
    <mergeCell ref="A13:C13"/>
    <mergeCell ref="A17:C17"/>
  </mergeCells>
  <phoneticPr fontId="0" type="noConversion"/>
  <conditionalFormatting sqref="H8">
    <cfRule type="cellIs" dxfId="19" priority="15" operator="notEqual">
      <formula>0%</formula>
    </cfRule>
  </conditionalFormatting>
  <conditionalFormatting sqref="H12">
    <cfRule type="cellIs" dxfId="18" priority="13" operator="notEqual">
      <formula>2.5%</formula>
    </cfRule>
  </conditionalFormatting>
  <conditionalFormatting sqref="H9">
    <cfRule type="cellIs" dxfId="17" priority="10" operator="notEqual">
      <formula>0%</formula>
    </cfRule>
  </conditionalFormatting>
  <conditionalFormatting sqref="H10">
    <cfRule type="cellIs" dxfId="16" priority="9" operator="notEqual">
      <formula>0%</formula>
    </cfRule>
  </conditionalFormatting>
  <conditionalFormatting sqref="H13">
    <cfRule type="cellIs" dxfId="15" priority="8" operator="notEqual">
      <formula>2.6%</formula>
    </cfRule>
  </conditionalFormatting>
  <conditionalFormatting sqref="H18">
    <cfRule type="cellIs" dxfId="14" priority="7" operator="notEqual">
      <formula>8%</formula>
    </cfRule>
  </conditionalFormatting>
  <conditionalFormatting sqref="H19">
    <cfRule type="cellIs" dxfId="13" priority="6" operator="notEqual">
      <formula>7.7%</formula>
    </cfRule>
  </conditionalFormatting>
  <conditionalFormatting sqref="H20">
    <cfRule type="cellIs" dxfId="12" priority="5" operator="notEqual">
      <formula>8.1%</formula>
    </cfRule>
  </conditionalFormatting>
  <conditionalFormatting sqref="H22">
    <cfRule type="cellIs" dxfId="11" priority="4" operator="notEqual">
      <formula>7.6%</formula>
    </cfRule>
  </conditionalFormatting>
  <conditionalFormatting sqref="H23">
    <cfRule type="cellIs" dxfId="10" priority="3" operator="notEqual">
      <formula>8%</formula>
    </cfRule>
  </conditionalFormatting>
  <conditionalFormatting sqref="H24">
    <cfRule type="cellIs" dxfId="9" priority="2" operator="notEqual">
      <formula>7.7%</formula>
    </cfRule>
  </conditionalFormatting>
  <conditionalFormatting sqref="H25">
    <cfRule type="cellIs" dxfId="8" priority="1" operator="notEqual">
      <formula>8.1%</formula>
    </cfRule>
  </conditionalFormatting>
  <pageMargins left="1.4960629921259843" right="1.7716535433070868" top="0.74803149606299213" bottom="0" header="0.31496062992125984" footer="0"/>
  <pageSetup paperSize="9" scale="69" orientation="landscape" r:id="rId1"/>
  <headerFooter>
    <oddHeader xml:space="preserve">&amp;L&amp;"Arial,Fett"Nationalstrassen- und Agglomerationsverkehrsfonds (NAF) / A-Massnahmen der Agglomerationsprogramme
ASTRA-Richtlinien für die Strassen-, Tram und Langsamverkehrsmassnahmen
Angaben für die Schlussabrechnung/-bericht&amp;RVersion 15.0
</oddHeader>
  </headerFooter>
  <customProperties>
    <customPr name="EpmWorksheetKeyString_GUID" r:id="rId2"/>
  </customProperties>
  <drawing r:id="rId3"/>
  <legacyDrawing r:id="rId4"/>
  <oleObjects>
    <mc:AlternateContent xmlns:mc="http://schemas.openxmlformats.org/markup-compatibility/2006">
      <mc:Choice Requires="x14">
        <oleObject progId="Word.Document.8" shapeId="28718" r:id="rId5">
          <objectPr defaultSize="0" autoPict="0" r:id="rId6">
            <anchor moveWithCells="1">
              <from>
                <xdr:col>3</xdr:col>
                <xdr:colOff>733425</xdr:colOff>
                <xdr:row>29</xdr:row>
                <xdr:rowOff>76200</xdr:rowOff>
              </from>
              <to>
                <xdr:col>13</xdr:col>
                <xdr:colOff>85725</xdr:colOff>
                <xdr:row>35</xdr:row>
                <xdr:rowOff>342900</xdr:rowOff>
              </to>
            </anchor>
          </objectPr>
        </oleObject>
      </mc:Choice>
      <mc:Fallback>
        <oleObject progId="Word.Document.8" shapeId="28718" r:id="rId5"/>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6" tint="0.59999389629810485"/>
    <pageSetUpPr fitToPage="1"/>
  </sheetPr>
  <dimension ref="A1:G26"/>
  <sheetViews>
    <sheetView showGridLines="0" showRowColHeaders="0" showRuler="0" view="pageLayout" zoomScale="98" zoomScaleNormal="80" zoomScaleSheetLayoutView="110" zoomScalePageLayoutView="98" workbookViewId="0">
      <selection activeCell="C1" sqref="C1"/>
    </sheetView>
  </sheetViews>
  <sheetFormatPr baseColWidth="10" defaultColWidth="9.85546875" defaultRowHeight="12.75"/>
  <cols>
    <col min="1" max="7" width="20" style="1" customWidth="1"/>
    <col min="8" max="16384" width="9.85546875" style="1"/>
  </cols>
  <sheetData>
    <row r="1" spans="1:7" ht="24" customHeight="1">
      <c r="A1" s="102" t="s">
        <v>61</v>
      </c>
      <c r="B1" s="134">
        <f>'Angaben Schlussabrechnung'!C2</f>
        <v>0</v>
      </c>
      <c r="C1" s="95"/>
      <c r="D1" s="95"/>
      <c r="E1" s="95"/>
      <c r="F1" s="175"/>
      <c r="G1" s="104" t="s">
        <v>22</v>
      </c>
    </row>
    <row r="2" spans="1:7" ht="23.45" customHeight="1">
      <c r="A2" s="176" t="s">
        <v>104</v>
      </c>
      <c r="B2" s="132">
        <f>'Angaben Schlussabrechnung'!C3</f>
        <v>0</v>
      </c>
      <c r="C2" s="97"/>
      <c r="D2" s="39"/>
      <c r="E2" s="374" t="s">
        <v>105</v>
      </c>
      <c r="F2" s="374"/>
      <c r="G2" s="374"/>
    </row>
    <row r="3" spans="1:7" ht="14.1" customHeight="1">
      <c r="A3" s="103" t="s">
        <v>62</v>
      </c>
      <c r="B3" s="135">
        <f>'Angaben Schlussabrechnung'!C4</f>
        <v>0</v>
      </c>
      <c r="C3" s="98"/>
      <c r="D3" s="39"/>
      <c r="E3" s="177"/>
      <c r="F3" s="101"/>
      <c r="G3" s="105"/>
    </row>
    <row r="4" spans="1:7" ht="13.15" customHeight="1">
      <c r="A4" s="178"/>
      <c r="B4" s="67"/>
      <c r="C4" s="98"/>
      <c r="D4" s="39"/>
      <c r="E4" s="177"/>
      <c r="F4" s="81"/>
    </row>
    <row r="5" spans="1:7" ht="16.5" customHeight="1">
      <c r="A5" s="138" t="s">
        <v>10</v>
      </c>
      <c r="B5" s="141" t="s">
        <v>24</v>
      </c>
      <c r="C5" s="141" t="s">
        <v>24</v>
      </c>
      <c r="D5" s="140" t="s">
        <v>24</v>
      </c>
      <c r="E5" s="141"/>
      <c r="F5" s="139" t="s">
        <v>9</v>
      </c>
      <c r="G5" s="142" t="s">
        <v>7</v>
      </c>
    </row>
    <row r="6" spans="1:7" ht="50.65" customHeight="1">
      <c r="A6" s="375" t="s">
        <v>106</v>
      </c>
      <c r="B6" s="388" t="s">
        <v>107</v>
      </c>
      <c r="C6" s="388" t="s">
        <v>108</v>
      </c>
      <c r="D6" s="282" t="s">
        <v>109</v>
      </c>
      <c r="E6" s="388" t="s">
        <v>110</v>
      </c>
      <c r="F6" s="388" t="s">
        <v>111</v>
      </c>
      <c r="G6" s="49" t="e">
        <f>IF(G9=1,"Kosten eingehalten",IF(G9&gt;1,"MEHRKOSTEN","Minderkosten"))</f>
        <v>#DIV/0!</v>
      </c>
    </row>
    <row r="7" spans="1:7" ht="27.4" customHeight="1">
      <c r="A7" s="396"/>
      <c r="B7" s="397"/>
      <c r="C7" s="397"/>
      <c r="D7" s="287" t="str">
        <f>Paramètres!E3</f>
        <v>in Angab. Schlussabr. Generation wählen</v>
      </c>
      <c r="E7" s="397"/>
      <c r="F7" s="397"/>
      <c r="G7" s="33"/>
    </row>
    <row r="8" spans="1:7" ht="16.5" customHeight="1">
      <c r="A8" s="32" t="s">
        <v>6</v>
      </c>
      <c r="B8" s="22" t="s">
        <v>8</v>
      </c>
      <c r="C8" s="22" t="s">
        <v>5</v>
      </c>
      <c r="D8" s="22" t="s">
        <v>6</v>
      </c>
      <c r="E8" s="22" t="s">
        <v>6</v>
      </c>
      <c r="F8" s="22" t="s">
        <v>6</v>
      </c>
      <c r="G8" s="33" t="s">
        <v>118</v>
      </c>
    </row>
    <row r="9" spans="1:7" ht="21.95" customHeight="1" thickBot="1">
      <c r="A9" s="43">
        <f>'H1 Zusammenfass. der Kosten'!L28</f>
        <v>0</v>
      </c>
      <c r="B9" s="87">
        <f>'Angaben Schlussabrechnung'!A11</f>
        <v>0</v>
      </c>
      <c r="C9" s="90">
        <f>'Angaben Schlussabrechnung'!B11</f>
        <v>0</v>
      </c>
      <c r="D9" s="88">
        <f>'Angaben Schlussabrechnung'!C11</f>
        <v>0</v>
      </c>
      <c r="E9" s="23">
        <f>A16+C16+D16</f>
        <v>0</v>
      </c>
      <c r="F9" s="23" t="e">
        <f>E9/C9*100</f>
        <v>#DIV/0!</v>
      </c>
      <c r="G9" s="50" t="e">
        <f>A9/F9</f>
        <v>#DIV/0!</v>
      </c>
    </row>
    <row r="10" spans="1:7" ht="7.15" customHeight="1">
      <c r="A10" s="36"/>
      <c r="B10" s="36"/>
      <c r="C10" s="36"/>
      <c r="D10" s="36"/>
      <c r="E10" s="36"/>
      <c r="F10" s="36"/>
      <c r="G10" s="36"/>
    </row>
    <row r="11" spans="1:7" s="24" customFormat="1" ht="16.5" customHeight="1">
      <c r="A11" s="143" t="s">
        <v>24</v>
      </c>
      <c r="B11" s="141" t="s">
        <v>31</v>
      </c>
      <c r="C11" s="141" t="s">
        <v>24</v>
      </c>
      <c r="D11" s="141" t="s">
        <v>24</v>
      </c>
      <c r="E11" s="141" t="s">
        <v>24</v>
      </c>
      <c r="F11" s="141"/>
      <c r="G11" s="142"/>
    </row>
    <row r="12" spans="1:7" ht="23.25" customHeight="1">
      <c r="A12" s="375" t="s">
        <v>112</v>
      </c>
      <c r="B12" s="388" t="s">
        <v>113</v>
      </c>
      <c r="C12" s="378" t="s">
        <v>114</v>
      </c>
      <c r="D12" s="378"/>
      <c r="E12" s="388" t="s">
        <v>115</v>
      </c>
      <c r="F12" s="401" t="s">
        <v>119</v>
      </c>
      <c r="G12" s="398" t="s">
        <v>120</v>
      </c>
    </row>
    <row r="13" spans="1:7" ht="19.149999999999999" customHeight="1">
      <c r="A13" s="376"/>
      <c r="B13" s="389"/>
      <c r="C13" s="386" t="s">
        <v>116</v>
      </c>
      <c r="D13" s="386" t="s">
        <v>117</v>
      </c>
      <c r="E13" s="389"/>
      <c r="F13" s="402"/>
      <c r="G13" s="399"/>
    </row>
    <row r="14" spans="1:7" ht="25.15" customHeight="1">
      <c r="A14" s="286" t="str">
        <f>Paramètres!E3</f>
        <v>in Angab. Schlussabr. Generation wählen</v>
      </c>
      <c r="B14" s="389"/>
      <c r="C14" s="387"/>
      <c r="D14" s="387"/>
      <c r="E14" s="389"/>
      <c r="F14" s="403"/>
      <c r="G14" s="400"/>
    </row>
    <row r="15" spans="1:7" ht="16.5" customHeight="1">
      <c r="A15" s="179" t="s">
        <v>6</v>
      </c>
      <c r="B15" s="180" t="s">
        <v>6</v>
      </c>
      <c r="C15" s="181" t="s">
        <v>6</v>
      </c>
      <c r="D15" s="181" t="s">
        <v>6</v>
      </c>
      <c r="E15" s="180" t="s">
        <v>6</v>
      </c>
      <c r="F15" s="180" t="s">
        <v>6</v>
      </c>
      <c r="G15" s="182" t="s">
        <v>6</v>
      </c>
    </row>
    <row r="16" spans="1:7" ht="21.95" customHeight="1" thickBot="1">
      <c r="A16" s="89">
        <f>'Angaben Schlussabrechnung'!D11</f>
        <v>0</v>
      </c>
      <c r="B16" s="34">
        <f>'H1 Zusammenfass. der Kosten'!J28</f>
        <v>0</v>
      </c>
      <c r="C16" s="90">
        <f>ROUND('Angaben Schlussabrechnung'!E11,0)</f>
        <v>0</v>
      </c>
      <c r="D16" s="90">
        <f>ROUND('Angaben Schlussabrechnung'!F11,0)</f>
        <v>0</v>
      </c>
      <c r="E16" s="23" t="e">
        <f>E22</f>
        <v>#DIV/0!</v>
      </c>
      <c r="F16" s="210"/>
      <c r="G16" s="35" t="e">
        <f>E16-F16</f>
        <v>#DIV/0!</v>
      </c>
    </row>
    <row r="17" spans="1:7" ht="7.15" customHeight="1">
      <c r="A17" s="25"/>
      <c r="B17" s="26"/>
      <c r="C17" s="27"/>
      <c r="D17" s="27"/>
      <c r="E17" s="27"/>
      <c r="F17" s="26"/>
      <c r="G17" s="31"/>
    </row>
    <row r="18" spans="1:7" ht="15.4" customHeight="1">
      <c r="A18" s="383" t="s">
        <v>37</v>
      </c>
      <c r="B18" s="384"/>
      <c r="C18" s="384"/>
      <c r="D18" s="384"/>
      <c r="E18" s="385"/>
      <c r="F18" s="390" t="s">
        <v>126</v>
      </c>
      <c r="G18" s="391"/>
    </row>
    <row r="19" spans="1:7" ht="16.149999999999999" customHeight="1">
      <c r="A19" s="198"/>
      <c r="B19" s="199" t="s">
        <v>28</v>
      </c>
      <c r="C19" s="199" t="s">
        <v>29</v>
      </c>
      <c r="D19" s="199" t="s">
        <v>30</v>
      </c>
      <c r="E19" s="200"/>
      <c r="F19" s="392"/>
      <c r="G19" s="393"/>
    </row>
    <row r="20" spans="1:7" ht="52.5" customHeight="1">
      <c r="A20" s="283" t="s">
        <v>124</v>
      </c>
      <c r="B20" s="284" t="s">
        <v>121</v>
      </c>
      <c r="C20" s="284" t="s">
        <v>122</v>
      </c>
      <c r="D20" s="284" t="s">
        <v>123</v>
      </c>
      <c r="E20" s="285" t="s">
        <v>125</v>
      </c>
      <c r="F20" s="392"/>
      <c r="G20" s="393"/>
    </row>
    <row r="21" spans="1:7" ht="16.149999999999999" customHeight="1">
      <c r="A21" s="44" t="s">
        <v>6</v>
      </c>
      <c r="B21" s="37" t="s">
        <v>6</v>
      </c>
      <c r="C21" s="37" t="s">
        <v>6</v>
      </c>
      <c r="D21" s="37" t="s">
        <v>6</v>
      </c>
      <c r="E21" s="147" t="s">
        <v>6</v>
      </c>
      <c r="F21" s="392"/>
      <c r="G21" s="393"/>
    </row>
    <row r="22" spans="1:7" ht="21.2" customHeight="1" thickBot="1">
      <c r="A22" s="45" t="e">
        <f>IF(G9&gt;=1,ROUND(A16,0),IF(G9&lt;1,ROUND(A16*G9,0),""))</f>
        <v>#DIV/0!</v>
      </c>
      <c r="B22" s="38" t="e">
        <f>IF(G9&gt;=1,ROUND(B16*F9/A9*C9/100,0),IF(G9&lt;1,ROUND(B16*C9/100,0),""))</f>
        <v>#DIV/0!</v>
      </c>
      <c r="C22" s="38" t="e">
        <f>IF(G9&gt;=1,ROUND(C16,0),IF(G9&lt;1,ROUND(C16*G9,0),""))</f>
        <v>#DIV/0!</v>
      </c>
      <c r="D22" s="38" t="e">
        <f>IF(G9&gt;=1,ROUND(D16,0),IF(G9&lt;1,ROUND(D16*G9,0),""))</f>
        <v>#DIV/0!</v>
      </c>
      <c r="E22" s="148" t="e">
        <f>SUM(A22:D22)</f>
        <v>#DIV/0!</v>
      </c>
      <c r="F22" s="392"/>
      <c r="G22" s="393"/>
    </row>
    <row r="23" spans="1:7" ht="55.15" customHeight="1">
      <c r="A23" s="379" t="s">
        <v>127</v>
      </c>
      <c r="B23" s="379"/>
      <c r="C23" s="379"/>
      <c r="D23" s="379"/>
      <c r="E23" s="380"/>
      <c r="F23" s="394"/>
      <c r="G23" s="395"/>
    </row>
    <row r="24" spans="1:7" ht="27" customHeight="1">
      <c r="A24" s="381" t="s">
        <v>38</v>
      </c>
      <c r="B24" s="382"/>
      <c r="C24" s="382"/>
      <c r="D24" s="382"/>
      <c r="E24" s="382"/>
      <c r="F24" s="152"/>
      <c r="G24" s="152"/>
    </row>
    <row r="25" spans="1:7" ht="22.7" customHeight="1">
      <c r="A25" s="377"/>
      <c r="B25" s="377"/>
      <c r="C25" s="377"/>
      <c r="D25" s="377"/>
      <c r="E25" s="377"/>
      <c r="F25" s="48"/>
      <c r="G25" s="151"/>
    </row>
    <row r="26" spans="1:7" ht="51" customHeight="1">
      <c r="A26" s="47"/>
      <c r="B26" s="47"/>
      <c r="C26" s="47"/>
      <c r="D26" s="47"/>
      <c r="E26" s="47"/>
      <c r="F26" s="48"/>
      <c r="G26" s="48"/>
    </row>
  </sheetData>
  <sheetProtection algorithmName="SHA-512" hashValue="c36MleX17BtFk4RzLGTGjTemW2wG/n1aVIUtm17d+u/ah+ZD2ZbWVe0k1Q/j6vl2X8b2XO5orBSic7dEVpISZA==" saltValue="1q5E4DlDD+byqII2cDZ5Pg==" spinCount="100000" sheet="1" objects="1" scenarios="1"/>
  <mergeCells count="19">
    <mergeCell ref="G12:G14"/>
    <mergeCell ref="F6:F7"/>
    <mergeCell ref="F12:F14"/>
    <mergeCell ref="E2:G2"/>
    <mergeCell ref="A12:A13"/>
    <mergeCell ref="A25:E25"/>
    <mergeCell ref="C12:D12"/>
    <mergeCell ref="A23:E23"/>
    <mergeCell ref="A24:E24"/>
    <mergeCell ref="A18:E18"/>
    <mergeCell ref="D13:D14"/>
    <mergeCell ref="E12:E14"/>
    <mergeCell ref="B12:B14"/>
    <mergeCell ref="C13:C14"/>
    <mergeCell ref="F18:G23"/>
    <mergeCell ref="A6:A7"/>
    <mergeCell ref="B6:B7"/>
    <mergeCell ref="C6:C7"/>
    <mergeCell ref="E6:E7"/>
  </mergeCells>
  <conditionalFormatting sqref="F16">
    <cfRule type="expression" dxfId="7" priority="1">
      <formula>$F$16=""</formula>
    </cfRule>
  </conditionalFormatting>
  <dataValidations disablePrompts="1" count="2">
    <dataValidation type="list" allowBlank="1" showInputMessage="1" showErrorMessage="1" promptTitle="Grossregion auswählen" prompt="s. Pfeil rechts_x000a_" sqref="D65531" xr:uid="{00000000-0002-0000-0200-000000000000}">
      <formula1>#REF!</formula1>
    </dataValidation>
    <dataValidation type="list" allowBlank="1" showInputMessage="1" showErrorMessage="1" promptTitle="Index auswählen" prompt="s. Pfeil rechts_x000a_" sqref="C65532" xr:uid="{00000000-0002-0000-0200-000001000000}">
      <formula1>#REF!</formula1>
    </dataValidation>
  </dataValidations>
  <pageMargins left="0.9055118110236221" right="0.86614173228346458" top="0.94488188976377963" bottom="0.19685039370078741" header="0.31496062992125984" footer="0.11811023622047245"/>
  <pageSetup paperSize="9" scale="92" orientation="landscape" r:id="rId1"/>
  <headerFooter>
    <oddHeader>&amp;L&amp;"Arial,Fett"Nationalstrassen- und Agglomerationsverkehrsfonds (NAF) / A-Massnahmen der Agglomerationsprogramme
ASTRA-Richtlinien für die Strassen-, Tram und Langsamverkehrsmassnahmen
Angaben für die Schlussabrechnung/-bericht&amp;RVersion 15.0</oddHead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J17"/>
  <sheetViews>
    <sheetView showGridLines="0" showRowColHeaders="0" showRuler="0" view="pageLayout" zoomScale="96" zoomScaleNormal="80" zoomScalePageLayoutView="96" workbookViewId="0">
      <selection activeCell="D3" sqref="D3"/>
    </sheetView>
  </sheetViews>
  <sheetFormatPr baseColWidth="10" defaultColWidth="7.7109375" defaultRowHeight="12.75" customHeight="1"/>
  <cols>
    <col min="1" max="5" width="16.42578125" style="51" customWidth="1"/>
    <col min="6" max="8" width="18.7109375" style="51" customWidth="1"/>
    <col min="9" max="9" width="2.28515625" style="51" customWidth="1"/>
    <col min="10" max="16384" width="7.7109375" style="51"/>
  </cols>
  <sheetData>
    <row r="1" spans="1:10" s="70" customFormat="1" ht="17.45" customHeight="1">
      <c r="A1" s="99"/>
      <c r="B1" s="99"/>
      <c r="C1" s="99"/>
      <c r="D1" s="99"/>
      <c r="E1" s="99"/>
      <c r="F1" s="99"/>
      <c r="G1" s="94"/>
      <c r="H1" s="100"/>
    </row>
    <row r="2" spans="1:10" s="70" customFormat="1" ht="25.15" customHeight="1">
      <c r="A2" s="86" t="s">
        <v>61</v>
      </c>
      <c r="B2" s="136">
        <f>'Angaben Schlussabrechnung'!C2</f>
        <v>0</v>
      </c>
      <c r="C2" s="84"/>
      <c r="D2" s="84"/>
      <c r="E2" s="84"/>
      <c r="F2" s="407"/>
      <c r="G2" s="407"/>
      <c r="H2" s="407"/>
    </row>
    <row r="3" spans="1:10" s="52" customFormat="1" ht="25.15" customHeight="1">
      <c r="A3" s="137" t="s">
        <v>86</v>
      </c>
      <c r="B3" s="136">
        <f>'Angaben Schlussabrechnung'!C3</f>
        <v>0</v>
      </c>
      <c r="C3" s="56"/>
      <c r="D3" s="57"/>
      <c r="E3" s="51"/>
      <c r="F3" s="408" t="s">
        <v>11</v>
      </c>
      <c r="G3" s="408"/>
      <c r="H3" s="408"/>
      <c r="I3" s="53"/>
      <c r="J3" s="53"/>
    </row>
    <row r="4" spans="1:10" s="52" customFormat="1" ht="25.15" customHeight="1">
      <c r="A4" s="85" t="s">
        <v>62</v>
      </c>
      <c r="B4" s="136">
        <f>'Angaben Schlussabrechnung'!C4</f>
        <v>0</v>
      </c>
      <c r="C4" s="56"/>
      <c r="D4" s="57"/>
      <c r="E4" s="51"/>
      <c r="F4" s="408"/>
      <c r="G4" s="408"/>
      <c r="H4" s="408"/>
      <c r="I4" s="53"/>
      <c r="J4" s="53"/>
    </row>
    <row r="5" spans="1:10" ht="28.15" customHeight="1">
      <c r="C5" s="54"/>
      <c r="E5" s="54"/>
      <c r="F5" s="146"/>
      <c r="G5" s="55"/>
    </row>
    <row r="6" spans="1:10" ht="30" customHeight="1">
      <c r="A6" s="411" t="s">
        <v>135</v>
      </c>
      <c r="B6" s="412"/>
      <c r="C6" s="412"/>
      <c r="D6" s="412"/>
      <c r="E6" s="413"/>
      <c r="F6" s="409" t="s">
        <v>136</v>
      </c>
      <c r="G6" s="409"/>
      <c r="H6" s="410"/>
    </row>
    <row r="7" spans="1:10" s="58" customFormat="1" ht="57" customHeight="1">
      <c r="A7" s="414" t="s">
        <v>128</v>
      </c>
      <c r="B7" s="414" t="s">
        <v>129</v>
      </c>
      <c r="C7" s="414" t="s">
        <v>130</v>
      </c>
      <c r="D7" s="416" t="s">
        <v>131</v>
      </c>
      <c r="E7" s="418" t="s">
        <v>132</v>
      </c>
      <c r="F7" s="183" t="s">
        <v>134</v>
      </c>
      <c r="G7" s="420" t="s">
        <v>133</v>
      </c>
      <c r="H7" s="420" t="s">
        <v>139</v>
      </c>
    </row>
    <row r="8" spans="1:10" ht="30" customHeight="1">
      <c r="A8" s="415"/>
      <c r="B8" s="415"/>
      <c r="C8" s="415"/>
      <c r="D8" s="417"/>
      <c r="E8" s="419"/>
      <c r="F8" s="184" t="str">
        <f>Paramètres!E3</f>
        <v>in Angab. Schlussabr. Generation wählen</v>
      </c>
      <c r="G8" s="421"/>
      <c r="H8" s="421"/>
    </row>
    <row r="9" spans="1:10" ht="13.5" customHeight="1">
      <c r="A9" s="59" t="s">
        <v>12</v>
      </c>
      <c r="B9" s="59" t="s">
        <v>12</v>
      </c>
      <c r="C9" s="59" t="s">
        <v>12</v>
      </c>
      <c r="D9" s="59" t="s">
        <v>12</v>
      </c>
      <c r="E9" s="60" t="s">
        <v>13</v>
      </c>
      <c r="F9" s="144" t="s">
        <v>14</v>
      </c>
      <c r="G9" s="144" t="s">
        <v>14</v>
      </c>
      <c r="H9" s="61" t="s">
        <v>14</v>
      </c>
    </row>
    <row r="10" spans="1:10" ht="13.5" customHeight="1">
      <c r="A10" s="62" t="s">
        <v>15</v>
      </c>
      <c r="B10" s="62" t="s">
        <v>16</v>
      </c>
      <c r="C10" s="62" t="s">
        <v>17</v>
      </c>
      <c r="D10" s="62" t="s">
        <v>18</v>
      </c>
      <c r="E10" s="63" t="s">
        <v>19</v>
      </c>
      <c r="F10" s="145" t="s">
        <v>20</v>
      </c>
      <c r="G10" s="145" t="s">
        <v>25</v>
      </c>
      <c r="H10" s="64" t="s">
        <v>1</v>
      </c>
    </row>
    <row r="11" spans="1:10" s="65" customFormat="1" ht="50.1" customHeight="1">
      <c r="A11" s="91"/>
      <c r="B11" s="91"/>
      <c r="C11" s="82">
        <f>'Angaben Schlussabrechnung'!A11</f>
        <v>0</v>
      </c>
      <c r="D11" s="91"/>
      <c r="E11" s="92"/>
      <c r="F11" s="83">
        <f>'Angaben Schlussabrechnung'!C11</f>
        <v>0</v>
      </c>
      <c r="G11" s="83" t="e">
        <f>'H1 Kalk. def. Bundesbeitrag'!C22</f>
        <v>#DIV/0!</v>
      </c>
      <c r="H11" s="83">
        <f>'H1 Zusammenfass. der Kosten'!G26</f>
        <v>0</v>
      </c>
    </row>
    <row r="12" spans="1:10" ht="28.15" customHeight="1">
      <c r="D12" s="263"/>
      <c r="E12" s="263"/>
      <c r="F12" s="263"/>
      <c r="G12" s="263"/>
      <c r="H12" s="263"/>
    </row>
    <row r="13" spans="1:10" ht="30" customHeight="1">
      <c r="A13" s="404" t="s">
        <v>136</v>
      </c>
      <c r="B13" s="405"/>
      <c r="C13" s="406"/>
      <c r="D13" s="266"/>
      <c r="E13" s="267"/>
      <c r="F13" s="263"/>
      <c r="G13" s="263"/>
      <c r="H13" s="263"/>
      <c r="I13" s="186"/>
      <c r="J13" s="186"/>
    </row>
    <row r="14" spans="1:10" s="58" customFormat="1" ht="82.9" customHeight="1">
      <c r="A14" s="201" t="s">
        <v>137</v>
      </c>
      <c r="B14" s="201" t="s">
        <v>138</v>
      </c>
      <c r="C14" s="288" t="s">
        <v>153</v>
      </c>
      <c r="D14" s="266"/>
      <c r="E14" s="269"/>
      <c r="F14" s="270"/>
      <c r="G14" s="270"/>
      <c r="H14" s="270"/>
      <c r="I14" s="185"/>
      <c r="J14" s="185"/>
    </row>
    <row r="15" spans="1:10" ht="13.5" customHeight="1">
      <c r="A15" s="153" t="s">
        <v>14</v>
      </c>
      <c r="B15" s="61" t="s">
        <v>14</v>
      </c>
      <c r="C15" s="154" t="s">
        <v>14</v>
      </c>
      <c r="D15" s="266"/>
      <c r="E15" s="267"/>
      <c r="F15" s="271"/>
      <c r="G15" s="272"/>
      <c r="H15" s="272"/>
      <c r="I15" s="186"/>
      <c r="J15" s="186"/>
    </row>
    <row r="16" spans="1:10" ht="13.5" customHeight="1">
      <c r="A16" s="155" t="s">
        <v>26</v>
      </c>
      <c r="B16" s="64" t="s">
        <v>2</v>
      </c>
      <c r="C16" s="156" t="s">
        <v>3</v>
      </c>
      <c r="D16" s="272"/>
      <c r="E16" s="272"/>
      <c r="F16" s="272"/>
      <c r="G16" s="272"/>
      <c r="H16" s="272"/>
      <c r="I16" s="186"/>
      <c r="J16" s="186"/>
    </row>
    <row r="17" spans="1:10" s="65" customFormat="1" ht="50.1" customHeight="1">
      <c r="A17" s="157" t="e">
        <f>'H1 Kalk. def. Bundesbeitrag'!D22</f>
        <v>#DIV/0!</v>
      </c>
      <c r="B17" s="158" t="e">
        <f>'H1 Kalk. def. Bundesbeitrag'!B22</f>
        <v>#DIV/0!</v>
      </c>
      <c r="C17" s="159">
        <f>'H1 Zusammenfass. der Kosten'!G27</f>
        <v>0</v>
      </c>
      <c r="D17" s="274"/>
      <c r="E17" s="272"/>
      <c r="F17" s="272"/>
      <c r="G17" s="272"/>
      <c r="H17" s="272"/>
      <c r="I17" s="187"/>
      <c r="J17" s="187"/>
    </row>
  </sheetData>
  <sheetProtection algorithmName="SHA-512" hashValue="APQRTaAbtqnAL8F+LYQX+fXpDwRimknBHtHWhQAFkDzZOXA9CDW3lAdsEr34Andeyy8SXyTY+37UIhQVpipdWw==" saltValue="6rbbDZ8Tsspj5ZLLe03iGA==" spinCount="100000" sheet="1" scenarios="1"/>
  <mergeCells count="12">
    <mergeCell ref="A13:C13"/>
    <mergeCell ref="F2:H2"/>
    <mergeCell ref="F3:H4"/>
    <mergeCell ref="F6:H6"/>
    <mergeCell ref="A6:E6"/>
    <mergeCell ref="A7:A8"/>
    <mergeCell ref="B7:B8"/>
    <mergeCell ref="C7:C8"/>
    <mergeCell ref="D7:D8"/>
    <mergeCell ref="E7:E8"/>
    <mergeCell ref="G7:G8"/>
    <mergeCell ref="H7:H8"/>
  </mergeCells>
  <conditionalFormatting sqref="B11">
    <cfRule type="containsBlanks" dxfId="6" priority="4">
      <formula>LEN(TRIM(B11))=0</formula>
    </cfRule>
  </conditionalFormatting>
  <conditionalFormatting sqref="A11">
    <cfRule type="containsBlanks" dxfId="5" priority="5">
      <formula>LEN(TRIM(A11))=0</formula>
    </cfRule>
  </conditionalFormatting>
  <conditionalFormatting sqref="D11">
    <cfRule type="containsBlanks" dxfId="4" priority="3">
      <formula>LEN(TRIM(D11))=0</formula>
    </cfRule>
  </conditionalFormatting>
  <conditionalFormatting sqref="E11">
    <cfRule type="containsBlanks" dxfId="3" priority="7">
      <formula>LEN(TRIM(E11))=0</formula>
    </cfRule>
    <cfRule type="cellIs" dxfId="2" priority="1" operator="lessThan">
      <formula>1</formula>
    </cfRule>
  </conditionalFormatting>
  <pageMargins left="0.62992125984251968" right="0.78740157480314965" top="0.94488188976377963" bottom="0.39370078740157483" header="0.31496062992125984" footer="0.11811023622047245"/>
  <pageSetup paperSize="9" scale="94" orientation="landscape" r:id="rId1"/>
  <headerFooter>
    <oddHeader>&amp;L&amp;"Arial,Fett"Nationalstrassen- und Agglomerationsverkehrsfonds (NAF) / A-Massnahmen der Agglomerationsprogramme
ASTRA-Richtlinien für die Strassen-, Tram und Langsamverkehrsmassnahmen
Angaben für die Schlussabrechnung/-bericht&amp;RVersion 15.0</oddHeader>
  </headerFooter>
  <customProperties>
    <customPr name="EpmWorksheetKeyString_GUID" r:id="rId2"/>
  </customProperties>
  <drawing r:id="rId3"/>
  <legacyDrawing r:id="rId4"/>
  <oleObjects>
    <mc:AlternateContent xmlns:mc="http://schemas.openxmlformats.org/markup-compatibility/2006">
      <mc:Choice Requires="x14">
        <oleObject progId="Word.Document.8" shapeId="5534" r:id="rId5">
          <objectPr defaultSize="0" r:id="rId6">
            <anchor moveWithCells="1">
              <from>
                <xdr:col>3</xdr:col>
                <xdr:colOff>504825</xdr:colOff>
                <xdr:row>13</xdr:row>
                <xdr:rowOff>133350</xdr:rowOff>
              </from>
              <to>
                <xdr:col>9</xdr:col>
                <xdr:colOff>152400</xdr:colOff>
                <xdr:row>17</xdr:row>
                <xdr:rowOff>28575</xdr:rowOff>
              </to>
            </anchor>
          </objectPr>
        </oleObject>
      </mc:Choice>
      <mc:Fallback>
        <oleObject progId="Word.Document.8" shapeId="5534" r:id="rId5"/>
      </mc:Fallback>
    </mc:AlternateContent>
  </oleObjects>
  <extLst>
    <ext xmlns:x14="http://schemas.microsoft.com/office/spreadsheetml/2009/9/main" uri="{78C0D931-6437-407d-A8EE-F0AAD7539E65}">
      <x14:conditionalFormattings>
        <x14:conditionalFormatting xmlns:xm="http://schemas.microsoft.com/office/excel/2006/main">
          <x14:cfRule type="cellIs" priority="6" operator="lessThan" id="{380B515F-F3CB-4553-88EC-49F1FF9DF0B3}">
            <xm:f>Paramètres!$D$75</xm:f>
            <x14:dxf>
              <font>
                <b/>
                <i/>
                <color rgb="FFFF0000"/>
              </font>
            </x14:dxf>
          </x14:cfRule>
          <xm:sqref>B11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dimension ref="A1:H79"/>
  <sheetViews>
    <sheetView showGridLines="0" showRowColHeaders="0" showRuler="0" view="pageLayout" topLeftCell="C1" zoomScaleNormal="110" workbookViewId="0">
      <selection activeCell="E11" sqref="E11"/>
    </sheetView>
  </sheetViews>
  <sheetFormatPr baseColWidth="10" defaultColWidth="25.7109375" defaultRowHeight="12.75"/>
  <cols>
    <col min="1" max="2" width="25.7109375" style="1" customWidth="1"/>
    <col min="3" max="3" width="79.7109375" style="1" customWidth="1"/>
    <col min="4" max="8" width="25.7109375" style="1" customWidth="1"/>
    <col min="9" max="16384" width="25.7109375" style="1"/>
  </cols>
  <sheetData>
    <row r="1" spans="1:8">
      <c r="A1" s="188" t="s">
        <v>32</v>
      </c>
      <c r="C1" s="189" t="s">
        <v>33</v>
      </c>
    </row>
    <row r="2" spans="1:8">
      <c r="A2" s="190"/>
      <c r="C2" s="204" t="s">
        <v>74</v>
      </c>
      <c r="E2" s="424">
        <f>'Angaben Schlussabrechnung'!B3</f>
        <v>0</v>
      </c>
      <c r="F2" s="425"/>
      <c r="H2" s="192"/>
    </row>
    <row r="3" spans="1:8">
      <c r="A3" s="193" t="s">
        <v>70</v>
      </c>
      <c r="C3" s="191" t="s">
        <v>75</v>
      </c>
      <c r="E3" s="422" t="str">
        <f>IF(E2=A3,C2,IF(E2=A4,C2,IF(E2=A5,C3,IF(E2=A6,C4,"in Angab. Schlussabr. Generation wählen"))))</f>
        <v>in Angab. Schlussabr. Generation wählen</v>
      </c>
      <c r="F3" s="423"/>
      <c r="H3" s="192">
        <v>30</v>
      </c>
    </row>
    <row r="4" spans="1:8">
      <c r="A4" s="193" t="s">
        <v>71</v>
      </c>
      <c r="C4" s="205" t="s">
        <v>76</v>
      </c>
      <c r="H4" s="192">
        <v>35</v>
      </c>
    </row>
    <row r="5" spans="1:8">
      <c r="A5" s="193" t="s">
        <v>72</v>
      </c>
      <c r="C5" s="2"/>
      <c r="H5" s="192">
        <v>40</v>
      </c>
    </row>
    <row r="6" spans="1:8">
      <c r="A6" s="194" t="s">
        <v>73</v>
      </c>
      <c r="H6" s="192">
        <v>45</v>
      </c>
    </row>
    <row r="7" spans="1:8">
      <c r="H7" s="192">
        <v>50</v>
      </c>
    </row>
    <row r="10" spans="1:8" hidden="1"/>
    <row r="11" spans="1:8" hidden="1"/>
    <row r="12" spans="1:8" hidden="1"/>
    <row r="13" spans="1:8" hidden="1"/>
    <row r="14" spans="1:8" hidden="1"/>
    <row r="15" spans="1:8" hidden="1"/>
    <row r="16" spans="1:8" hidden="1"/>
    <row r="17" spans="3:4" hidden="1"/>
    <row r="18" spans="3:4" hidden="1"/>
    <row r="19" spans="3:4" hidden="1"/>
    <row r="20" spans="3:4" hidden="1">
      <c r="C20" s="223" t="s">
        <v>57</v>
      </c>
    </row>
    <row r="21" spans="3:4" hidden="1"/>
    <row r="22" spans="3:4" hidden="1">
      <c r="C22" s="231" t="s">
        <v>39</v>
      </c>
      <c r="D22" s="214"/>
    </row>
    <row r="23" spans="3:4" hidden="1">
      <c r="C23"/>
      <c r="D23" s="213"/>
    </row>
    <row r="24" spans="3:4" hidden="1">
      <c r="C24" s="227" t="s">
        <v>40</v>
      </c>
      <c r="D24" s="215">
        <f>'H1 Zusammenfass. der Kosten'!L8</f>
        <v>0</v>
      </c>
    </row>
    <row r="25" spans="3:4" hidden="1">
      <c r="C25" s="227" t="s">
        <v>47</v>
      </c>
      <c r="D25" s="215">
        <f>'H1 Zusammenfass. der Kosten'!L15</f>
        <v>0</v>
      </c>
    </row>
    <row r="26" spans="3:4" hidden="1">
      <c r="C26" s="227" t="s">
        <v>48</v>
      </c>
      <c r="D26" s="215">
        <f>SUM('H1 Zusammenfass. der Kosten'!L22:L25)</f>
        <v>0</v>
      </c>
    </row>
    <row r="27" spans="3:4" hidden="1">
      <c r="C27" s="221" t="s">
        <v>50</v>
      </c>
      <c r="D27" s="216">
        <f>SUM(D24:D26)</f>
        <v>0</v>
      </c>
    </row>
    <row r="28" spans="3:4" hidden="1">
      <c r="C28" s="217"/>
      <c r="D28" s="215"/>
    </row>
    <row r="29" spans="3:4" hidden="1">
      <c r="C29" s="232"/>
      <c r="D29" s="218"/>
    </row>
    <row r="30" spans="3:4" hidden="1">
      <c r="C30" s="217"/>
      <c r="D30" s="215"/>
    </row>
    <row r="31" spans="3:4" hidden="1">
      <c r="C31" s="217"/>
      <c r="D31" s="215" t="s">
        <v>0</v>
      </c>
    </row>
    <row r="32" spans="3:4" hidden="1">
      <c r="C32" s="233" t="s">
        <v>41</v>
      </c>
      <c r="D32" s="219" t="s">
        <v>0</v>
      </c>
    </row>
    <row r="33" spans="3:4" hidden="1">
      <c r="C33" s="217"/>
      <c r="D33" s="215" t="s">
        <v>0</v>
      </c>
    </row>
    <row r="34" spans="3:4" hidden="1">
      <c r="C34" s="227" t="s">
        <v>42</v>
      </c>
      <c r="D34" s="215">
        <f>'H1 Zusammenfass. der Kosten'!L9</f>
        <v>0</v>
      </c>
    </row>
    <row r="35" spans="3:4" hidden="1">
      <c r="C35" s="227" t="s">
        <v>43</v>
      </c>
      <c r="D35" s="215">
        <f>'H1 Zusammenfass. der Kosten'!L16</f>
        <v>0</v>
      </c>
    </row>
    <row r="36" spans="3:4" hidden="1">
      <c r="C36" s="227" t="s">
        <v>44</v>
      </c>
      <c r="D36" s="215">
        <f>SUM('H1 Zusammenfass. der Kosten'!L18:L20)</f>
        <v>0</v>
      </c>
    </row>
    <row r="37" spans="3:4" hidden="1">
      <c r="C37" s="221" t="s">
        <v>49</v>
      </c>
      <c r="D37" s="216">
        <f>SUM(D34:D36)</f>
        <v>0</v>
      </c>
    </row>
    <row r="38" spans="3:4" hidden="1">
      <c r="C38" s="217"/>
      <c r="D38" s="215"/>
    </row>
    <row r="39" spans="3:4" hidden="1">
      <c r="C39" s="234"/>
      <c r="D39" s="219"/>
    </row>
    <row r="40" spans="3:4" hidden="1">
      <c r="C40" s="217"/>
      <c r="D40" s="215"/>
    </row>
    <row r="41" spans="3:4" hidden="1">
      <c r="C41" s="220"/>
      <c r="D41" s="215"/>
    </row>
    <row r="42" spans="3:4" hidden="1">
      <c r="C42" s="223" t="s">
        <v>45</v>
      </c>
      <c r="D42" s="215"/>
    </row>
    <row r="43" spans="3:4" hidden="1">
      <c r="C43" s="220"/>
      <c r="D43" s="215"/>
    </row>
    <row r="44" spans="3:4" hidden="1">
      <c r="C44" s="235" t="s">
        <v>52</v>
      </c>
      <c r="D44" s="222"/>
    </row>
    <row r="45" spans="3:4" hidden="1">
      <c r="C45" s="221"/>
      <c r="D45" s="215"/>
    </row>
    <row r="46" spans="3:4" hidden="1">
      <c r="C46" s="223" t="s">
        <v>51</v>
      </c>
      <c r="D46" s="224" t="e">
        <f>D27/D37</f>
        <v>#DIV/0!</v>
      </c>
    </row>
    <row r="47" spans="3:4" hidden="1">
      <c r="C47" s="217"/>
      <c r="D47" s="215"/>
    </row>
    <row r="48" spans="3:4" hidden="1">
      <c r="C48" s="225"/>
      <c r="D48" s="222"/>
    </row>
    <row r="49" spans="3:4" hidden="1">
      <c r="C49" s="217"/>
      <c r="D49" s="215"/>
    </row>
    <row r="50" spans="3:4" hidden="1">
      <c r="C50" s="217"/>
      <c r="D50" s="215"/>
    </row>
    <row r="51" spans="3:4" hidden="1">
      <c r="C51" s="236" t="s">
        <v>53</v>
      </c>
      <c r="D51" s="226"/>
    </row>
    <row r="52" spans="3:4" hidden="1">
      <c r="C52" s="221"/>
      <c r="D52" s="215"/>
    </row>
    <row r="53" spans="3:4" hidden="1">
      <c r="C53" s="223"/>
      <c r="D53" s="228" t="e">
        <f>IF(OR(AND(D37&lt;100000,D46&lt;=0.25),AND(D37&lt;1000000,D46&lt;=0.18),AND(D37&gt;=1000000,D46&lt;=0.15)),"OK","FAUX")</f>
        <v>#DIV/0!</v>
      </c>
    </row>
    <row r="54" spans="3:4" hidden="1">
      <c r="C54" s="217"/>
      <c r="D54" s="213"/>
    </row>
    <row r="55" spans="3:4" hidden="1">
      <c r="C55" s="229"/>
      <c r="D55" s="230"/>
    </row>
    <row r="56" spans="3:4" hidden="1"/>
    <row r="57" spans="3:4" hidden="1">
      <c r="C57" s="240"/>
      <c r="D57" s="213"/>
    </row>
    <row r="58" spans="3:4" hidden="1">
      <c r="C58" s="223" t="s">
        <v>58</v>
      </c>
    </row>
    <row r="59" spans="3:4" hidden="1"/>
    <row r="60" spans="3:4" hidden="1">
      <c r="C60" s="239" t="s">
        <v>46</v>
      </c>
      <c r="D60" s="238">
        <f>'Angaben Schlussabrechnung'!A17</f>
        <v>0</v>
      </c>
    </row>
    <row r="61" spans="3:4" hidden="1">
      <c r="C61" s="239" t="s">
        <v>54</v>
      </c>
      <c r="D61" s="238">
        <v>45291</v>
      </c>
    </row>
    <row r="62" spans="3:4" hidden="1"/>
    <row r="63" spans="3:4" hidden="1">
      <c r="C63" s="239" t="s">
        <v>55</v>
      </c>
      <c r="D63" s="228" t="str">
        <f>IF(D60&lt;=D61,"OK",D53)</f>
        <v>OK</v>
      </c>
    </row>
    <row r="64" spans="3:4" hidden="1"/>
    <row r="65" spans="3:5" hidden="1">
      <c r="D65" s="1" t="e">
        <f>IF(D63,"FAUX",D67)</f>
        <v>#VALUE!</v>
      </c>
    </row>
    <row r="66" spans="3:5" hidden="1"/>
    <row r="67" spans="3:5" hidden="1">
      <c r="D67" s="275" t="s">
        <v>152</v>
      </c>
    </row>
    <row r="68" spans="3:5" hidden="1"/>
    <row r="69" spans="3:5" hidden="1">
      <c r="C69" s="291" t="s">
        <v>158</v>
      </c>
    </row>
    <row r="70" spans="3:5" hidden="1"/>
    <row r="71" spans="3:5" hidden="1">
      <c r="C71" s="239" t="s">
        <v>46</v>
      </c>
      <c r="D71" s="294">
        <f>IF(E71&gt;0,'Angaben Schlussabrechnung'!A17-E71,'Angaben Schlussabrechnung'!A17)</f>
        <v>0</v>
      </c>
      <c r="E71" s="290">
        <f>DAY('Angaben Schlussabrechnung'!A17)-1</f>
        <v>-1</v>
      </c>
    </row>
    <row r="72" spans="3:5" hidden="1">
      <c r="C72" s="239" t="s">
        <v>56</v>
      </c>
      <c r="D72" s="294">
        <f>'Angaben Schlussabrechnung'!B17</f>
        <v>0</v>
      </c>
      <c r="E72" s="294">
        <v>40330</v>
      </c>
    </row>
    <row r="73" spans="3:5" hidden="1">
      <c r="C73" s="239" t="s">
        <v>59</v>
      </c>
      <c r="D73" s="250">
        <f>IF(D72&lt;=E72,D71,D72)</f>
        <v>0</v>
      </c>
      <c r="E73" s="293"/>
    </row>
    <row r="74" spans="3:5" hidden="1">
      <c r="C74" s="239" t="s">
        <v>60</v>
      </c>
      <c r="D74" s="252">
        <f>IF(D73&lt;=D71,D73,D71)</f>
        <v>0</v>
      </c>
      <c r="E74" s="293"/>
    </row>
    <row r="75" spans="3:5" hidden="1">
      <c r="C75" s="239" t="s">
        <v>157</v>
      </c>
      <c r="D75" s="295">
        <f>IF(E75&gt;0,D74-E75,D74)</f>
        <v>0</v>
      </c>
      <c r="E75" s="292">
        <f>DAY(D74)-1</f>
        <v>-1</v>
      </c>
    </row>
    <row r="76" spans="3:5" hidden="1">
      <c r="D76" s="251"/>
      <c r="E76" s="251"/>
    </row>
    <row r="77" spans="3:5" hidden="1">
      <c r="D77" s="250"/>
      <c r="E77" s="251"/>
    </row>
    <row r="78" spans="3:5" hidden="1"/>
    <row r="79" spans="3:5" hidden="1"/>
  </sheetData>
  <sheetProtection algorithmName="SHA-512" hashValue="qaSvA6wGkCLek1s1S6YsQA6ZHaEJou86nbPjN1pkSUlltFfkhNCdwtU31XZTrLBdBr2dZz81jM9umny1v/waBQ==" saltValue="OBZzdLKocWd4/WBdr2NNlw==" spinCount="100000" sheet="1" objects="1" scenarios="1"/>
  <mergeCells count="2">
    <mergeCell ref="E3:F3"/>
    <mergeCell ref="E2:F2"/>
  </mergeCells>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Annexes H1-H2 - Calcul de la contribution définitive-Chiffres clés_Version 13.0_20.09.2019"/>
    <f:field ref="objsubject" par="" edit="true" text=""/>
    <f:field ref="objcreatedby" par="" text="Alt, Michel (ASTRA - Ali)"/>
    <f:field ref="objcreatedat" par="" text="11.10.2019 08:04:03"/>
    <f:field ref="objchangedby" par="" text="Alt, Michel (ASTRA - Ali)"/>
    <f:field ref="objmodifiedat" par="" text="11.10.2019 09:49:07"/>
    <f:field ref="doc_FSCFOLIO_1_1001_FieldDocumentNumber" par="" text=""/>
    <f:field ref="doc_FSCFOLIO_1_1001_FieldSubject" par="" edit="true" text=""/>
    <f:field ref="FSCFOLIO_1_1001_FieldCurrentUser" par="" text="Michel Alt"/>
    <f:field ref="CCAPRECONFIG_15_1001_Objektname" par="" edit="true" text="Annexes H1-H2 - Calcul de la contribution définitive-Chiffres clés_Version 13.0_20.09.2019"/>
    <f:field ref="CHPRECONFIG_1_1001_Objektname" par="" edit="true" text="Annexes H1-H2 - Calcul de la contribution définitive-Chiffres clés_Version 13.0_20.09.2019"/>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Courrier B"/>
    <f:field ref="CCAPRECONFIG_15_1001_Kategorie" par="" text="Destinataire"/>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CHPRECONFIG_1_1001_Objektname" text="Classe d'objets"/>
    <f:field ref="objcreatedat" text="Créé le/à"/>
    <f:field ref="objcreatedby" text="Créé par"/>
    <f:field ref="objchangedby" text="Dernière modification apportée par"/>
    <f:field ref="objmodifiedat" text="Dernière modification le/à"/>
    <f:field ref="objname" text="Nom"/>
    <f:field ref="CCAPRECONFIG_15_1001_Objektname" text="Nom d'objet"/>
    <f:field ref="objsubject" text="Objet (une seule ligne)"/>
    <f:field ref="FSCFOLIO_1_1001_FieldCurrentUser" text="Utilisateur actuel"/>
  </f:display>
  <f:display par="" text="&gt; Destinataires">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zH" text="à l'att. de"/>
    <f:field ref="CCAPRECONFIG_15_1001_Adresse" text="Adresse"/>
    <f:field ref="CHPRECONFIG_1_1001_EMailAdresse" text="Adresse e-mail"/>
    <f:field ref="CCAPRECONFIG_15_1001_Postalische_Adresse" text="Adresse postale"/>
    <f:field ref="BAVCFG_15_1700_Adresse1_AP" text="Adresse1_AP"/>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CAPRECONFIG_15_1001_Postfach" text="Case postale"/>
    <f:field ref="CCAPRECONFIG_15_1001_Postleitzahl" text="Code postal"/>
    <f:field ref="CCAPRECONFIG_15_1001_Organisationskurzname" text="Diminutif de l'organisation"/>
    <f:field ref="CCAPRECONFIG_15_1001_Email" text="E-Mail"/>
    <f:field ref="BAVCFG_15_1700_EMail_AP" text="E-Mail_AP"/>
    <f:field ref="CCAPRECONFIG_15_1001_Stiege" text="Escalier"/>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HPRECONFIG_1_1001_Anrede" text="Formule d'appel"/>
    <f:field ref="CCAPRECONFIG_15_1001_Anrede" text="Formule d'appel"/>
    <f:field ref="CCAPRECONFIG_15_1001_Funktionsbezeichnung" text="Funktionsbezeichnung"/>
    <f:field ref="CCAPRECONFIG_15_1001_Geburtsdatum" text="Geburtsdatum"/>
    <f:field ref="CCAPRECONFIG_15_1001_Geschlecht_Anrede" text="Geschlecht_Anrede"/>
    <f:field ref="CCAPRECONFIG_15_1001_Nachgestellter_Titel" text="Intitulé du poste"/>
    <f:field ref="CCAPRECONFIG_15_1001_Kategorie" text="Kategorie"/>
    <f:field ref="CHPRECONFIG_1_1001_Ort" text="Localité"/>
    <f:field ref="CCAPRECONFIG_15_1001_Ort" text="Localité"/>
    <f:field ref="BAVCFG_15_1700_Nachname_AP" text="Nachname_AP"/>
    <f:field ref="CCAPRECONFIG_15_1001_Nachname" text="Nom"/>
    <f:field ref="CHPRECONFIG_1_1001_Nachname" text="Nom"/>
    <f:field ref="CCAPRECONFIG_15_1001_Organisationsname" text="Nom de l'organisation"/>
    <f:field ref="CCAPRECONFIG_15_1001_Name_Zeile_2" text="Nom_Ligne_2"/>
    <f:field ref="CCAPRECONFIG_15_1001_Name_Zeile_3" text="Nom_Ligne_3"/>
    <f:field ref="CHPRECONFIG_1_1001_Postleitzahl" text="NPA"/>
    <f:field ref="CCAPRECONFIG_15_1001_Hausnummer" text="Numéro"/>
    <f:field ref="BAVCFG_15_1700_Ort_AP" text="Ort_AP"/>
    <f:field ref="CCAPRECONFIG_15_1001_Land" text="Pays"/>
    <f:field ref="CCAPRECONFIG_15_1001_Tuer" text="Porte"/>
    <f:field ref="BAVCFG_15_1700_Posfach_AP" text="Posfach_AP"/>
    <f:field ref="BAVCFG_15_1700_Postleitzahl_AP" text="Postleitzahl_AP"/>
    <f:field ref="CCAPRECONFIG_15_1001_Vorname" text="Prénom"/>
    <f:field ref="CHPRECONFIG_1_1001_Vorname" text="Prénom"/>
    <f:field ref="CCAPRECONFIG_15_1001_Rechtsform" text="Rechtsform"/>
    <f:field ref="CCAPRECONFIG_15_1001_Abschriftsbemerkung" text="Remarque de l'expéditeur"/>
    <f:field ref="CHPRECONFIG_1_1001_Strasse" text="Rue"/>
    <f:field ref="CCAPRECONFIG_15_1001_Strasse" text="Rue"/>
    <f:field ref="CCAPRECONFIG_15_1001_Geschlecht" text="Sexe"/>
    <f:field ref="CCAPRECONFIG_15_1001_Sozialversicherungsnummer" text="Sozialversicherungsnummer"/>
    <f:field ref="CCAPRECONFIG_15_1001_Stock" text="Stock"/>
    <f:field ref="BAVCFG_15_1700_Strasse2_AP" text="Strasse2_AP"/>
    <f:field ref="BAVCFG_15_1700_Strasse_AP" text="Strasse_AP"/>
    <f:field ref="CCAPRECONFIG_15_1001_Telefon" text="Telefon"/>
    <f:field ref="BAVCFG_15_1700_Titel_AP" text="Titel_AP"/>
    <f:field ref="CCAPRECONFIG_15_1001_Titel" text="Titre"/>
    <f:field ref="CHPRECONFIG_1_1001_Titel" text="Titre"/>
    <f:field ref="CCAPRECONFIG_15_1001_Versandart" text="Type d'envoi"/>
    <f:field ref="BAVCFG_15_1700_Vorname_AP" text="Vorname_AP"/>
    <f:field ref="CCAPRECONFIG_15_1001_Ziel" text="Ziel"/>
    <f:field ref="BAVCFG_15_1700_Zusatzzeile1_AP" text="Zusatzzeile1_AP"/>
    <f:field ref="BAVCFG_15_1700_Zusatzzeile2_AP" text="Zusatzzeile2_AP"/>
    <f:field ref="BAVCFG_15_1700_ZustellungAm" text="ZustellungAm"/>
  </f:display>
  <f:display par="" text="Publipostage">
    <f:field ref="doc_FSCFOLIO_1_1001_FieldDocumentNumber" text="Numéro de document"/>
    <f:field ref="doc_FSCFOLIO_1_1001_FieldSubject" text="Obj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Angaben Schlussabrechnung</vt:lpstr>
      <vt:lpstr>H1 Zusammenfass. der Kosten</vt:lpstr>
      <vt:lpstr>H1 Kalk. def. Bundesbeitrag</vt:lpstr>
      <vt:lpstr>H2 Kennzahlen Schlussabrechnung</vt:lpstr>
      <vt:lpstr>Paramètres</vt:lpstr>
      <vt:lpstr>'H1 Kalk. def. Bundesbeitrag'!Zone_d_impression</vt:lpstr>
      <vt:lpstr>'H1 Zusammenfass. der Kosten'!Zone_d_impression</vt:lpstr>
      <vt:lpstr>'H2 Kennzahlen Schlussabrechnung'!Zone_d_impression</vt:lpstr>
    </vt:vector>
  </TitlesOfParts>
  <Company>Qualitätsmanagement/GEVER (QM)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11c Excel A4 quer (intelligent) (H202-0484)</dc:title>
  <dc:creator>Ou, Boun Huang</dc:creator>
  <cp:lastModifiedBy>Alt Michel ASTRA</cp:lastModifiedBy>
  <cp:lastPrinted>2024-07-10T11:28:06Z</cp:lastPrinted>
  <dcterms:created xsi:type="dcterms:W3CDTF">2008-05-13T08:03:32Z</dcterms:created>
  <dcterms:modified xsi:type="dcterms:W3CDTF">2024-07-10T12:15:04Z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COO.2045.100.2.12384011</vt:lpwstr>
  </property>
  <property fmtid="{D5CDD505-2E9C-101B-9397-08002B2CF9AE}" pid="3" name="FSC#COOELAK@1.1001:Subject">
    <vt:lpwstr/>
  </property>
  <property fmtid="{D5CDD505-2E9C-101B-9397-08002B2CF9AE}" pid="4" name="FSC#COOELAK@1.1001:FileReference">
    <vt:lpwstr>433.33-00086</vt:lpwstr>
  </property>
  <property fmtid="{D5CDD505-2E9C-101B-9397-08002B2CF9AE}" pid="5" name="FSC#COOELAK@1.1001:FileRefYear">
    <vt:lpwstr>2010</vt:lpwstr>
  </property>
  <property fmtid="{D5CDD505-2E9C-101B-9397-08002B2CF9AE}" pid="6" name="FSC#COOELAK@1.1001:FileRefOrdinal">
    <vt:lpwstr>86</vt:lpwstr>
  </property>
  <property fmtid="{D5CDD505-2E9C-101B-9397-08002B2CF9AE}" pid="7" name="FSC#COOELAK@1.1001:FileRefOU">
    <vt:lpwstr>NP</vt:lpwstr>
  </property>
  <property fmtid="{D5CDD505-2E9C-101B-9397-08002B2CF9AE}" pid="8" name="FSC#COOELAK@1.1001:Organization">
    <vt:lpwstr/>
  </property>
  <property fmtid="{D5CDD505-2E9C-101B-9397-08002B2CF9AE}" pid="9" name="FSC#COOELAK@1.1001:Owner">
    <vt:lpwstr>Alt Michel, Bern</vt:lpwstr>
  </property>
  <property fmtid="{D5CDD505-2E9C-101B-9397-08002B2CF9AE}" pid="10" name="FSC#COOELAK@1.1001:OwnerExtension">
    <vt:lpwstr>+41 58 463 37 66</vt:lpwstr>
  </property>
  <property fmtid="{D5CDD505-2E9C-101B-9397-08002B2CF9AE}" pid="11" name="FSC#COOELAK@1.1001:OwnerFaxExtension">
    <vt:lpwstr>+41 58 463 23 03</vt:lpwstr>
  </property>
  <property fmtid="{D5CDD505-2E9C-101B-9397-08002B2CF9AE}" pid="12" name="FSC#COOELAK@1.1001:DispatchedBy">
    <vt:lpwstr/>
  </property>
  <property fmtid="{D5CDD505-2E9C-101B-9397-08002B2CF9AE}" pid="13" name="FSC#COOELAK@1.1001:DispatchedAt">
    <vt:lpwstr/>
  </property>
  <property fmtid="{D5CDD505-2E9C-101B-9397-08002B2CF9AE}" pid="14" name="FSC#COOELAK@1.1001:ApprovedBy">
    <vt:lpwstr/>
  </property>
  <property fmtid="{D5CDD505-2E9C-101B-9397-08002B2CF9AE}" pid="15" name="FSC#COOELAK@1.1001:ApprovedAt">
    <vt:lpwstr/>
  </property>
  <property fmtid="{D5CDD505-2E9C-101B-9397-08002B2CF9AE}" pid="16" name="FSC#COOELAK@1.1001:Department">
    <vt:lpwstr>Netzplanung (ASTRA)</vt:lpwstr>
  </property>
  <property fmtid="{D5CDD505-2E9C-101B-9397-08002B2CF9AE}" pid="17" name="FSC#COOELAK@1.1001:CreatedAt">
    <vt:lpwstr>11.10.2019</vt:lpwstr>
  </property>
  <property fmtid="{D5CDD505-2E9C-101B-9397-08002B2CF9AE}" pid="18" name="FSC#COOELAK@1.1001:OU">
    <vt:lpwstr>Netzplanung (ASTRA)</vt:lpwstr>
  </property>
  <property fmtid="{D5CDD505-2E9C-101B-9397-08002B2CF9AE}" pid="19" name="FSC#COOELAK@1.1001:Priority">
    <vt:lpwstr> ()</vt:lpwstr>
  </property>
  <property fmtid="{D5CDD505-2E9C-101B-9397-08002B2CF9AE}" pid="20" name="FSC#COOELAK@1.1001:ObjBarCode">
    <vt:lpwstr>*COO.2045.100.2.12384011*</vt:lpwstr>
  </property>
  <property fmtid="{D5CDD505-2E9C-101B-9397-08002B2CF9AE}" pid="21" name="FSC#COOELAK@1.1001:RefBarCode">
    <vt:lpwstr>*COO.2045.100.2.12384012*</vt:lpwstr>
  </property>
  <property fmtid="{D5CDD505-2E9C-101B-9397-08002B2CF9AE}" pid="22" name="FSC#COOELAK@1.1001:FileRefBarCode">
    <vt:lpwstr>*433.33-00086*</vt:lpwstr>
  </property>
  <property fmtid="{D5CDD505-2E9C-101B-9397-08002B2CF9AE}" pid="23" name="FSC#COOELAK@1.1001:ExternalRef">
    <vt:lpwstr/>
  </property>
  <property fmtid="{D5CDD505-2E9C-101B-9397-08002B2CF9AE}" pid="24" name="FSC#COOELAK@1.1001:IncomingNumber">
    <vt:lpwstr/>
  </property>
  <property fmtid="{D5CDD505-2E9C-101B-9397-08002B2CF9AE}" pid="25" name="FSC#COOELAK@1.1001:IncomingSubject">
    <vt:lpwstr/>
  </property>
  <property fmtid="{D5CDD505-2E9C-101B-9397-08002B2CF9AE}" pid="26" name="FSC#COOELAK@1.1001:ProcessResponsible">
    <vt:lpwstr/>
  </property>
  <property fmtid="{D5CDD505-2E9C-101B-9397-08002B2CF9AE}" pid="27" name="FSC#COOELAK@1.1001:ProcessResponsiblePhone">
    <vt:lpwstr/>
  </property>
  <property fmtid="{D5CDD505-2E9C-101B-9397-08002B2CF9AE}" pid="28" name="FSC#COOELAK@1.1001:ProcessResponsibleMail">
    <vt:lpwstr/>
  </property>
  <property fmtid="{D5CDD505-2E9C-101B-9397-08002B2CF9AE}" pid="29" name="FSC#COOELAK@1.1001:ProcessResponsibleFax">
    <vt:lpwstr/>
  </property>
  <property fmtid="{D5CDD505-2E9C-101B-9397-08002B2CF9AE}" pid="30" name="FSC#COOELAK@1.1001:ApproverFirstName">
    <vt:lpwstr/>
  </property>
  <property fmtid="{D5CDD505-2E9C-101B-9397-08002B2CF9AE}" pid="31" name="FSC#COOELAK@1.1001:ApproverSurName">
    <vt:lpwstr/>
  </property>
  <property fmtid="{D5CDD505-2E9C-101B-9397-08002B2CF9AE}" pid="32" name="FSC#COOELAK@1.1001:ApproverTitle">
    <vt:lpwstr/>
  </property>
  <property fmtid="{D5CDD505-2E9C-101B-9397-08002B2CF9AE}" pid="33" name="FSC#COOELAK@1.1001:ExternalDate">
    <vt:lpwstr/>
  </property>
  <property fmtid="{D5CDD505-2E9C-101B-9397-08002B2CF9AE}" pid="34" name="FSC#COOELAK@1.1001:SettlementApprovedAt">
    <vt:lpwstr/>
  </property>
  <property fmtid="{D5CDD505-2E9C-101B-9397-08002B2CF9AE}" pid="35" name="FSC#COOELAK@1.1001:BaseNumber">
    <vt:lpwstr>433.33</vt:lpwstr>
  </property>
  <property fmtid="{D5CDD505-2E9C-101B-9397-08002B2CF9AE}" pid="36" name="FSC#ELAKGOV@1.1001:PersonalSubjGender">
    <vt:lpwstr/>
  </property>
  <property fmtid="{D5CDD505-2E9C-101B-9397-08002B2CF9AE}" pid="37" name="FSC#ELAKGOV@1.1001:PersonalSubjFirstName">
    <vt:lpwstr/>
  </property>
  <property fmtid="{D5CDD505-2E9C-101B-9397-08002B2CF9AE}" pid="38" name="FSC#ELAKGOV@1.1001:PersonalSubjSurName">
    <vt:lpwstr/>
  </property>
  <property fmtid="{D5CDD505-2E9C-101B-9397-08002B2CF9AE}" pid="39" name="FSC#ELAKGOV@1.1001:PersonalSubjSalutation">
    <vt:lpwstr/>
  </property>
  <property fmtid="{D5CDD505-2E9C-101B-9397-08002B2CF9AE}" pid="40" name="FSC#ELAKGOV@1.1001:PersonalSubjAddress">
    <vt:lpwstr/>
  </property>
  <property fmtid="{D5CDD505-2E9C-101B-9397-08002B2CF9AE}" pid="41" name="initdone">
    <vt:bool>true</vt:bool>
  </property>
  <property fmtid="{D5CDD505-2E9C-101B-9397-08002B2CF9AE}" pid="42" name="FSC#ASTRACFG@15.1700:Abs_Fachbereich">
    <vt:lpwstr/>
  </property>
  <property fmtid="{D5CDD505-2E9C-101B-9397-08002B2CF9AE}" pid="43" name="FSC#ASTRACFG@15.1700:Abs_Fachbereichsfunktion">
    <vt:lpwstr/>
  </property>
  <property fmtid="{D5CDD505-2E9C-101B-9397-08002B2CF9AE}" pid="44" name="FSC#ASTRACFG@15.1700:Absender_Fusszeilen">
    <vt:lpwstr>Bundesamt für Strassen ASTRA_x000d_
_x000d_
www.astra.admin.ch</vt:lpwstr>
  </property>
  <property fmtid="{D5CDD505-2E9C-101B-9397-08002B2CF9AE}" pid="45" name="FSC#ASTRACFG@15.1700:Abteilung">
    <vt:lpwstr/>
  </property>
  <property fmtid="{D5CDD505-2E9C-101B-9397-08002B2CF9AE}" pid="46" name="FSC#ASTRACFG@15.1700:Bereich">
    <vt:lpwstr/>
  </property>
  <property fmtid="{D5CDD505-2E9C-101B-9397-08002B2CF9AE}" pid="47" name="FSC#ASTRACFG@15.1700:Fachbereich">
    <vt:lpwstr/>
  </property>
  <property fmtid="{D5CDD505-2E9C-101B-9397-08002B2CF9AE}" pid="48" name="FSC#ASTRACFG@15.1700:FilialeOrt">
    <vt:lpwstr/>
  </property>
  <property fmtid="{D5CDD505-2E9C-101B-9397-08002B2CF9AE}" pid="49" name="FSC#ASTRACFG@15.1700:Funktion">
    <vt:lpwstr/>
  </property>
  <property fmtid="{D5CDD505-2E9C-101B-9397-08002B2CF9AE}" pid="50" name="FSC#ASTRACFG@15.1700:Postadresse">
    <vt:lpwstr/>
  </property>
  <property fmtid="{D5CDD505-2E9C-101B-9397-08002B2CF9AE}" pid="51" name="FSC#ASTRACFG@15.1700:Standortadresse">
    <vt:lpwstr/>
  </property>
  <property fmtid="{D5CDD505-2E9C-101B-9397-08002B2CF9AE}" pid="52" name="FSC#UVEKCFG@15.1700:Function">
    <vt:lpwstr/>
  </property>
  <property fmtid="{D5CDD505-2E9C-101B-9397-08002B2CF9AE}" pid="53" name="FSC#UVEKCFG@15.1700:FileRespOrg">
    <vt:lpwstr>Netzplanung</vt:lpwstr>
  </property>
  <property fmtid="{D5CDD505-2E9C-101B-9397-08002B2CF9AE}" pid="54" name="FSC#UVEKCFG@15.1700:DefaultGroupFileResponsible">
    <vt:lpwstr/>
  </property>
  <property fmtid="{D5CDD505-2E9C-101B-9397-08002B2CF9AE}" pid="55" name="FSC#UVEKCFG@15.1700:FileRespFunction">
    <vt:lpwstr/>
  </property>
  <property fmtid="{D5CDD505-2E9C-101B-9397-08002B2CF9AE}" pid="56" name="FSC#UVEKCFG@15.1700:AssignedClassification">
    <vt:lpwstr/>
  </property>
  <property fmtid="{D5CDD505-2E9C-101B-9397-08002B2CF9AE}" pid="57" name="FSC#UVEKCFG@15.1700:AssignedClassificationCode">
    <vt:lpwstr>COO.1.1001.1.137854</vt:lpwstr>
  </property>
  <property fmtid="{D5CDD505-2E9C-101B-9397-08002B2CF9AE}" pid="58" name="FSC#UVEKCFG@15.1700:FileResponsible">
    <vt:lpwstr/>
  </property>
  <property fmtid="{D5CDD505-2E9C-101B-9397-08002B2CF9AE}" pid="59" name="FSC#UVEKCFG@15.1700:FileResponsibleTel">
    <vt:lpwstr/>
  </property>
  <property fmtid="{D5CDD505-2E9C-101B-9397-08002B2CF9AE}" pid="60" name="FSC#UVEKCFG@15.1700:FileResponsibleEmail">
    <vt:lpwstr/>
  </property>
  <property fmtid="{D5CDD505-2E9C-101B-9397-08002B2CF9AE}" pid="61" name="FSC#UVEKCFG@15.1700:FileResponsibleFax">
    <vt:lpwstr/>
  </property>
  <property fmtid="{D5CDD505-2E9C-101B-9397-08002B2CF9AE}" pid="62" name="FSC#UVEKCFG@15.1700:FileResponsibleAddress">
    <vt:lpwstr/>
  </property>
  <property fmtid="{D5CDD505-2E9C-101B-9397-08002B2CF9AE}" pid="63" name="FSC#UVEKCFG@15.1700:FileResponsibleStreet">
    <vt:lpwstr/>
  </property>
  <property fmtid="{D5CDD505-2E9C-101B-9397-08002B2CF9AE}" pid="64" name="FSC#UVEKCFG@15.1700:FileResponsiblezipcode">
    <vt:lpwstr/>
  </property>
  <property fmtid="{D5CDD505-2E9C-101B-9397-08002B2CF9AE}" pid="65" name="FSC#UVEKCFG@15.1700:FileResponsiblecity">
    <vt:lpwstr/>
  </property>
  <property fmtid="{D5CDD505-2E9C-101B-9397-08002B2CF9AE}" pid="66" name="FSC#UVEKCFG@15.1700:FileResponsibleAbbreviation">
    <vt:lpwstr/>
  </property>
  <property fmtid="{D5CDD505-2E9C-101B-9397-08002B2CF9AE}" pid="67" name="FSC#UVEKCFG@15.1700:FileRespOrgHome">
    <vt:lpwstr/>
  </property>
  <property fmtid="{D5CDD505-2E9C-101B-9397-08002B2CF9AE}" pid="68" name="FSC#UVEKCFG@15.1700:CurrUserAbbreviation">
    <vt:lpwstr>Ali</vt:lpwstr>
  </property>
  <property fmtid="{D5CDD505-2E9C-101B-9397-08002B2CF9AE}" pid="69" name="FSC#UVEKCFG@15.1700:CategoryReference">
    <vt:lpwstr>433.33</vt:lpwstr>
  </property>
  <property fmtid="{D5CDD505-2E9C-101B-9397-08002B2CF9AE}" pid="70" name="FSC#UVEKCFG@15.1700:cooAddress">
    <vt:lpwstr>COO.2045.100.2.12384011</vt:lpwstr>
  </property>
  <property fmtid="{D5CDD505-2E9C-101B-9397-08002B2CF9AE}" pid="71" name="FSC#UVEKCFG@15.1700:sleeveFileReference">
    <vt:lpwstr/>
  </property>
  <property fmtid="{D5CDD505-2E9C-101B-9397-08002B2CF9AE}" pid="72" name="FSC#UVEKCFG@15.1700:BureauName">
    <vt:lpwstr>Office fédéral des routes</vt:lpwstr>
  </property>
  <property fmtid="{D5CDD505-2E9C-101B-9397-08002B2CF9AE}" pid="73" name="FSC#UVEKCFG@15.1700:BureauShortName">
    <vt:lpwstr>OFROU</vt:lpwstr>
  </property>
  <property fmtid="{D5CDD505-2E9C-101B-9397-08002B2CF9AE}" pid="74" name="FSC#UVEKCFG@15.1700:BureauWebsite">
    <vt:lpwstr>www.ofrou.admin.ch</vt:lpwstr>
  </property>
  <property fmtid="{D5CDD505-2E9C-101B-9397-08002B2CF9AE}" pid="75" name="FSC#UVEKCFG@15.1700:SubFileTitle">
    <vt:lpwstr>Annexes H1-H2 - Calcul de la contribution définitive-Chiffres clés_Version 13.0_20.09.2019</vt:lpwstr>
  </property>
  <property fmtid="{D5CDD505-2E9C-101B-9397-08002B2CF9AE}" pid="76" name="FSC#UVEKCFG@15.1700:ForeignNumber">
    <vt:lpwstr/>
  </property>
  <property fmtid="{D5CDD505-2E9C-101B-9397-08002B2CF9AE}" pid="77" name="FSC#UVEKCFG@15.1700:Amtstitel">
    <vt:lpwstr/>
  </property>
  <property fmtid="{D5CDD505-2E9C-101B-9397-08002B2CF9AE}" pid="78" name="FSC#UVEKCFG@15.1700:ZusendungAm">
    <vt:lpwstr/>
  </property>
  <property fmtid="{D5CDD505-2E9C-101B-9397-08002B2CF9AE}" pid="79" name="FSC#UVEKCFG@15.1700:SignerLeft">
    <vt:lpwstr/>
  </property>
  <property fmtid="{D5CDD505-2E9C-101B-9397-08002B2CF9AE}" pid="80" name="FSC#UVEKCFG@15.1700:SignerRight">
    <vt:lpwstr/>
  </property>
  <property fmtid="{D5CDD505-2E9C-101B-9397-08002B2CF9AE}" pid="81" name="FSC#UVEKCFG@15.1700:SignerLeftJobTitle">
    <vt:lpwstr/>
  </property>
  <property fmtid="{D5CDD505-2E9C-101B-9397-08002B2CF9AE}" pid="82" name="FSC#UVEKCFG@15.1700:SignerRightJobTitle">
    <vt:lpwstr/>
  </property>
  <property fmtid="{D5CDD505-2E9C-101B-9397-08002B2CF9AE}" pid="83" name="FSC#UVEKCFG@15.1700:SignerLeftFunction">
    <vt:lpwstr/>
  </property>
  <property fmtid="{D5CDD505-2E9C-101B-9397-08002B2CF9AE}" pid="84" name="FSC#UVEKCFG@15.1700:SignerRightFunction">
    <vt:lpwstr/>
  </property>
  <property fmtid="{D5CDD505-2E9C-101B-9397-08002B2CF9AE}" pid="85" name="FSC#UVEKCFG@15.1700:SignerLeftUserRoleGroup">
    <vt:lpwstr/>
  </property>
  <property fmtid="{D5CDD505-2E9C-101B-9397-08002B2CF9AE}" pid="86" name="FSC#UVEKCFG@15.1700:SignerRightUserRoleGroup">
    <vt:lpwstr/>
  </property>
  <property fmtid="{D5CDD505-2E9C-101B-9397-08002B2CF9AE}" pid="87" name="FSC#UVEKCFG@15.1700:DocumentNumber">
    <vt:lpwstr>S415-0082</vt:lpwstr>
  </property>
  <property fmtid="{D5CDD505-2E9C-101B-9397-08002B2CF9AE}" pid="88" name="FSC#UVEKCFG@15.1700:AssignmentNumber">
    <vt:lpwstr/>
  </property>
  <property fmtid="{D5CDD505-2E9C-101B-9397-08002B2CF9AE}" pid="89" name="FSC#UVEKCFG@15.1700:EM_Personal">
    <vt:lpwstr/>
  </property>
  <property fmtid="{D5CDD505-2E9C-101B-9397-08002B2CF9AE}" pid="90" name="FSC#UVEKCFG@15.1700:EM_Geschlecht">
    <vt:lpwstr/>
  </property>
  <property fmtid="{D5CDD505-2E9C-101B-9397-08002B2CF9AE}" pid="91" name="FSC#UVEKCFG@15.1700:EM_GebDatum">
    <vt:lpwstr/>
  </property>
  <property fmtid="{D5CDD505-2E9C-101B-9397-08002B2CF9AE}" pid="92" name="FSC#UVEKCFG@15.1700:EM_Funktion">
    <vt:lpwstr/>
  </property>
  <property fmtid="{D5CDD505-2E9C-101B-9397-08002B2CF9AE}" pid="93" name="FSC#UVEKCFG@15.1700:EM_Beruf">
    <vt:lpwstr/>
  </property>
  <property fmtid="{D5CDD505-2E9C-101B-9397-08002B2CF9AE}" pid="94" name="FSC#UVEKCFG@15.1700:EM_SVNR">
    <vt:lpwstr/>
  </property>
  <property fmtid="{D5CDD505-2E9C-101B-9397-08002B2CF9AE}" pid="95" name="FSC#UVEKCFG@15.1700:EM_Familienstand">
    <vt:lpwstr/>
  </property>
  <property fmtid="{D5CDD505-2E9C-101B-9397-08002B2CF9AE}" pid="96" name="FSC#UVEKCFG@15.1700:EM_Muttersprache">
    <vt:lpwstr/>
  </property>
  <property fmtid="{D5CDD505-2E9C-101B-9397-08002B2CF9AE}" pid="97" name="FSC#UVEKCFG@15.1700:EM_Geboren_in">
    <vt:lpwstr/>
  </property>
  <property fmtid="{D5CDD505-2E9C-101B-9397-08002B2CF9AE}" pid="98" name="FSC#UVEKCFG@15.1700:EM_Briefanrede">
    <vt:lpwstr/>
  </property>
  <property fmtid="{D5CDD505-2E9C-101B-9397-08002B2CF9AE}" pid="99" name="FSC#UVEKCFG@15.1700:EM_Kommunikationssprache">
    <vt:lpwstr/>
  </property>
  <property fmtid="{D5CDD505-2E9C-101B-9397-08002B2CF9AE}" pid="100" name="FSC#UVEKCFG@15.1700:EM_Webseite">
    <vt:lpwstr/>
  </property>
  <property fmtid="{D5CDD505-2E9C-101B-9397-08002B2CF9AE}" pid="101" name="FSC#UVEKCFG@15.1700:EM_TelNr_Business">
    <vt:lpwstr/>
  </property>
  <property fmtid="{D5CDD505-2E9C-101B-9397-08002B2CF9AE}" pid="102" name="FSC#UVEKCFG@15.1700:EM_TelNr_Private">
    <vt:lpwstr/>
  </property>
  <property fmtid="{D5CDD505-2E9C-101B-9397-08002B2CF9AE}" pid="103" name="FSC#UVEKCFG@15.1700:EM_TelNr_Mobile">
    <vt:lpwstr/>
  </property>
  <property fmtid="{D5CDD505-2E9C-101B-9397-08002B2CF9AE}" pid="104" name="FSC#UVEKCFG@15.1700:EM_TelNr_Other">
    <vt:lpwstr/>
  </property>
  <property fmtid="{D5CDD505-2E9C-101B-9397-08002B2CF9AE}" pid="105" name="FSC#UVEKCFG@15.1700:EM_TelNr_Fax">
    <vt:lpwstr/>
  </property>
  <property fmtid="{D5CDD505-2E9C-101B-9397-08002B2CF9AE}" pid="106" name="FSC#UVEKCFG@15.1700:EM_EMail1">
    <vt:lpwstr/>
  </property>
  <property fmtid="{D5CDD505-2E9C-101B-9397-08002B2CF9AE}" pid="107" name="FSC#UVEKCFG@15.1700:EM_EMail2">
    <vt:lpwstr/>
  </property>
  <property fmtid="{D5CDD505-2E9C-101B-9397-08002B2CF9AE}" pid="108" name="FSC#UVEKCFG@15.1700:EM_EMail3">
    <vt:lpwstr/>
  </property>
  <property fmtid="{D5CDD505-2E9C-101B-9397-08002B2CF9AE}" pid="109" name="FSC#UVEKCFG@15.1700:EM_Name">
    <vt:lpwstr/>
  </property>
  <property fmtid="{D5CDD505-2E9C-101B-9397-08002B2CF9AE}" pid="110" name="FSC#UVEKCFG@15.1700:EM_UID">
    <vt:lpwstr/>
  </property>
  <property fmtid="{D5CDD505-2E9C-101B-9397-08002B2CF9AE}" pid="111" name="FSC#UVEKCFG@15.1700:EM_Rechtsform">
    <vt:lpwstr/>
  </property>
  <property fmtid="{D5CDD505-2E9C-101B-9397-08002B2CF9AE}" pid="112" name="FSC#UVEKCFG@15.1700:EM_Klassifizierung">
    <vt:lpwstr/>
  </property>
  <property fmtid="{D5CDD505-2E9C-101B-9397-08002B2CF9AE}" pid="113" name="FSC#UVEKCFG@15.1700:EM_Gruendungsjahr">
    <vt:lpwstr/>
  </property>
  <property fmtid="{D5CDD505-2E9C-101B-9397-08002B2CF9AE}" pid="114" name="FSC#UVEKCFG@15.1700:EM_Versandart">
    <vt:lpwstr>B-Post</vt:lpwstr>
  </property>
  <property fmtid="{D5CDD505-2E9C-101B-9397-08002B2CF9AE}" pid="115" name="FSC#UVEKCFG@15.1700:EM_Versandvermek">
    <vt:lpwstr/>
  </property>
  <property fmtid="{D5CDD505-2E9C-101B-9397-08002B2CF9AE}" pid="116" name="FSC#UVEKCFG@15.1700:EM_Anrede">
    <vt:lpwstr/>
  </property>
  <property fmtid="{D5CDD505-2E9C-101B-9397-08002B2CF9AE}" pid="117" name="FSC#UVEKCFG@15.1700:EM_Titel">
    <vt:lpwstr/>
  </property>
  <property fmtid="{D5CDD505-2E9C-101B-9397-08002B2CF9AE}" pid="118" name="FSC#UVEKCFG@15.1700:EM_Nachgestellter_Titel">
    <vt:lpwstr/>
  </property>
  <property fmtid="{D5CDD505-2E9C-101B-9397-08002B2CF9AE}" pid="119" name="FSC#UVEKCFG@15.1700:EM_Vorname">
    <vt:lpwstr/>
  </property>
  <property fmtid="{D5CDD505-2E9C-101B-9397-08002B2CF9AE}" pid="120" name="FSC#UVEKCFG@15.1700:EM_Nachname">
    <vt:lpwstr/>
  </property>
  <property fmtid="{D5CDD505-2E9C-101B-9397-08002B2CF9AE}" pid="121" name="FSC#UVEKCFG@15.1700:EM_Kurzbezeichnung">
    <vt:lpwstr/>
  </property>
  <property fmtid="{D5CDD505-2E9C-101B-9397-08002B2CF9AE}" pid="122" name="FSC#UVEKCFG@15.1700:EM_Organisations_Zeile_1">
    <vt:lpwstr/>
  </property>
  <property fmtid="{D5CDD505-2E9C-101B-9397-08002B2CF9AE}" pid="123" name="FSC#UVEKCFG@15.1700:EM_Organisations_Zeile_2">
    <vt:lpwstr/>
  </property>
  <property fmtid="{D5CDD505-2E9C-101B-9397-08002B2CF9AE}" pid="124" name="FSC#UVEKCFG@15.1700:EM_Organisations_Zeile_3">
    <vt:lpwstr/>
  </property>
  <property fmtid="{D5CDD505-2E9C-101B-9397-08002B2CF9AE}" pid="125" name="FSC#UVEKCFG@15.1700:EM_Strasse">
    <vt:lpwstr/>
  </property>
  <property fmtid="{D5CDD505-2E9C-101B-9397-08002B2CF9AE}" pid="126" name="FSC#UVEKCFG@15.1700:EM_Hausnummer">
    <vt:lpwstr/>
  </property>
  <property fmtid="{D5CDD505-2E9C-101B-9397-08002B2CF9AE}" pid="127" name="FSC#UVEKCFG@15.1700:EM_Strasse2">
    <vt:lpwstr/>
  </property>
  <property fmtid="{D5CDD505-2E9C-101B-9397-08002B2CF9AE}" pid="128" name="FSC#UVEKCFG@15.1700:EM_Hausnummer_Zusatz">
    <vt:lpwstr/>
  </property>
  <property fmtid="{D5CDD505-2E9C-101B-9397-08002B2CF9AE}" pid="129" name="FSC#UVEKCFG@15.1700:EM_Postfach">
    <vt:lpwstr/>
  </property>
  <property fmtid="{D5CDD505-2E9C-101B-9397-08002B2CF9AE}" pid="130" name="FSC#UVEKCFG@15.1700:EM_PLZ">
    <vt:lpwstr/>
  </property>
  <property fmtid="{D5CDD505-2E9C-101B-9397-08002B2CF9AE}" pid="131" name="FSC#UVEKCFG@15.1700:EM_Ort">
    <vt:lpwstr/>
  </property>
  <property fmtid="{D5CDD505-2E9C-101B-9397-08002B2CF9AE}" pid="132" name="FSC#UVEKCFG@15.1700:EM_Land">
    <vt:lpwstr/>
  </property>
  <property fmtid="{D5CDD505-2E9C-101B-9397-08002B2CF9AE}" pid="133" name="FSC#UVEKCFG@15.1700:EM_E_Mail_Adresse">
    <vt:lpwstr/>
  </property>
  <property fmtid="{D5CDD505-2E9C-101B-9397-08002B2CF9AE}" pid="134" name="FSC#UVEKCFG@15.1700:EM_Funktionsbezeichnung">
    <vt:lpwstr/>
  </property>
  <property fmtid="{D5CDD505-2E9C-101B-9397-08002B2CF9AE}" pid="135" name="FSC#UVEKCFG@15.1700:EM_Serienbrieffeld_1">
    <vt:lpwstr/>
  </property>
  <property fmtid="{D5CDD505-2E9C-101B-9397-08002B2CF9AE}" pid="136" name="FSC#UVEKCFG@15.1700:EM_Serienbrieffeld_2">
    <vt:lpwstr/>
  </property>
  <property fmtid="{D5CDD505-2E9C-101B-9397-08002B2CF9AE}" pid="137" name="FSC#UVEKCFG@15.1700:EM_Serienbrieffeld_3">
    <vt:lpwstr/>
  </property>
  <property fmtid="{D5CDD505-2E9C-101B-9397-08002B2CF9AE}" pid="138" name="FSC#UVEKCFG@15.1700:EM_Serienbrieffeld_4">
    <vt:lpwstr/>
  </property>
  <property fmtid="{D5CDD505-2E9C-101B-9397-08002B2CF9AE}" pid="139" name="FSC#UVEKCFG@15.1700:EM_Serienbrieffeld_5">
    <vt:lpwstr/>
  </property>
  <property fmtid="{D5CDD505-2E9C-101B-9397-08002B2CF9AE}" pid="140" name="FSC#UVEKCFG@15.1700:EM_Address">
    <vt:lpwstr/>
  </property>
  <property fmtid="{D5CDD505-2E9C-101B-9397-08002B2CF9AE}" pid="141" name="FSC#UVEKCFG@15.1700:Abs_Nachname">
    <vt:lpwstr/>
  </property>
  <property fmtid="{D5CDD505-2E9C-101B-9397-08002B2CF9AE}" pid="142" name="FSC#UVEKCFG@15.1700:Abs_Vorname">
    <vt:lpwstr/>
  </property>
  <property fmtid="{D5CDD505-2E9C-101B-9397-08002B2CF9AE}" pid="143" name="FSC#UVEKCFG@15.1700:Abs_Zeichen">
    <vt:lpwstr/>
  </property>
  <property fmtid="{D5CDD505-2E9C-101B-9397-08002B2CF9AE}" pid="144" name="FSC#UVEKCFG@15.1700:Anrede">
    <vt:lpwstr/>
  </property>
  <property fmtid="{D5CDD505-2E9C-101B-9397-08002B2CF9AE}" pid="145" name="FSC#UVEKCFG@15.1700:EM_Versandartspez">
    <vt:lpwstr/>
  </property>
  <property fmtid="{D5CDD505-2E9C-101B-9397-08002B2CF9AE}" pid="146" name="FSC#UVEKCFG@15.1700:Briefdatum">
    <vt:lpwstr>11.10.2019</vt:lpwstr>
  </property>
  <property fmtid="{D5CDD505-2E9C-101B-9397-08002B2CF9AE}" pid="147" name="FSC#UVEKCFG@15.1700:Empf_Zeichen">
    <vt:lpwstr/>
  </property>
  <property fmtid="{D5CDD505-2E9C-101B-9397-08002B2CF9AE}" pid="148" name="FSC#UVEKCFG@15.1700:FilialePLZ">
    <vt:lpwstr/>
  </property>
  <property fmtid="{D5CDD505-2E9C-101B-9397-08002B2CF9AE}" pid="149" name="FSC#UVEKCFG@15.1700:Gegenstand">
    <vt:lpwstr>BETREFF</vt:lpwstr>
  </property>
  <property fmtid="{D5CDD505-2E9C-101B-9397-08002B2CF9AE}" pid="150" name="FSC#UVEKCFG@15.1700:Nummer">
    <vt:lpwstr>S415-0082</vt:lpwstr>
  </property>
  <property fmtid="{D5CDD505-2E9C-101B-9397-08002B2CF9AE}" pid="151" name="FSC#UVEKCFG@15.1700:Unterschrift_Nachname">
    <vt:lpwstr/>
  </property>
  <property fmtid="{D5CDD505-2E9C-101B-9397-08002B2CF9AE}" pid="152" name="FSC#UVEKCFG@15.1700:Unterschrift_Vorname">
    <vt:lpwstr/>
  </property>
  <property fmtid="{D5CDD505-2E9C-101B-9397-08002B2CF9AE}" pid="153" name="FSC#COOELAK@1.1001:CurrentUserRolePos">
    <vt:lpwstr>Collaborateur, -trice spécialisé(e)</vt:lpwstr>
  </property>
  <property fmtid="{D5CDD505-2E9C-101B-9397-08002B2CF9AE}" pid="154" name="FSC#COOELAK@1.1001:CurrentUserEmail">
    <vt:lpwstr>michel.alt@astra.admin.ch</vt:lpwstr>
  </property>
  <property fmtid="{D5CDD505-2E9C-101B-9397-08002B2CF9AE}" pid="155" name="FSC#ATSTATECFG@1.1001:Office">
    <vt:lpwstr/>
  </property>
  <property fmtid="{D5CDD505-2E9C-101B-9397-08002B2CF9AE}" pid="156" name="FSC#ATSTATECFG@1.1001:Agent">
    <vt:lpwstr/>
  </property>
  <property fmtid="{D5CDD505-2E9C-101B-9397-08002B2CF9AE}" pid="157" name="FSC#ATSTATECFG@1.1001:AgentPhone">
    <vt:lpwstr/>
  </property>
  <property fmtid="{D5CDD505-2E9C-101B-9397-08002B2CF9AE}" pid="158" name="FSC#ATSTATECFG@1.1001:DepartmentFax">
    <vt:lpwstr/>
  </property>
  <property fmtid="{D5CDD505-2E9C-101B-9397-08002B2CF9AE}" pid="159" name="FSC#ATSTATECFG@1.1001:DepartmentEmail">
    <vt:lpwstr/>
  </property>
  <property fmtid="{D5CDD505-2E9C-101B-9397-08002B2CF9AE}" pid="160" name="FSC#ATSTATECFG@1.1001:SubfileDate">
    <vt:lpwstr/>
  </property>
  <property fmtid="{D5CDD505-2E9C-101B-9397-08002B2CF9AE}" pid="161" name="FSC#ATSTATECFG@1.1001:SubfileSubject">
    <vt:lpwstr>Annexes H1-H2 - Calcul de la contribution définitive-Chiffres clés_Version 13.0_20.09.2019</vt:lpwstr>
  </property>
  <property fmtid="{D5CDD505-2E9C-101B-9397-08002B2CF9AE}" pid="162" name="FSC#ATSTATECFG@1.1001:DepartmentZipCode">
    <vt:lpwstr/>
  </property>
  <property fmtid="{D5CDD505-2E9C-101B-9397-08002B2CF9AE}" pid="163" name="FSC#ATSTATECFG@1.1001:DepartmentCountry">
    <vt:lpwstr/>
  </property>
  <property fmtid="{D5CDD505-2E9C-101B-9397-08002B2CF9AE}" pid="164" name="FSC#ATSTATECFG@1.1001:DepartmentCity">
    <vt:lpwstr/>
  </property>
  <property fmtid="{D5CDD505-2E9C-101B-9397-08002B2CF9AE}" pid="165" name="FSC#ATSTATECFG@1.1001:DepartmentStreet">
    <vt:lpwstr/>
  </property>
  <property fmtid="{D5CDD505-2E9C-101B-9397-08002B2CF9AE}" pid="166" name="FSC#ATSTATECFG@1.1001:DepartmentDVR">
    <vt:lpwstr/>
  </property>
  <property fmtid="{D5CDD505-2E9C-101B-9397-08002B2CF9AE}" pid="167" name="FSC#ATSTATECFG@1.1001:DepartmentUID">
    <vt:lpwstr/>
  </property>
  <property fmtid="{D5CDD505-2E9C-101B-9397-08002B2CF9AE}" pid="168" name="FSC#ATSTATECFG@1.1001:SubfileReference">
    <vt:lpwstr>433.33-00086/00013/00037/00021/00037</vt:lpwstr>
  </property>
  <property fmtid="{D5CDD505-2E9C-101B-9397-08002B2CF9AE}" pid="169" name="FSC#ATSTATECFG@1.1001:Clause">
    <vt:lpwstr/>
  </property>
  <property fmtid="{D5CDD505-2E9C-101B-9397-08002B2CF9AE}" pid="170" name="FSC#ATSTATECFG@1.1001:ApprovedSignature">
    <vt:lpwstr/>
  </property>
  <property fmtid="{D5CDD505-2E9C-101B-9397-08002B2CF9AE}" pid="171" name="FSC#ATSTATECFG@1.1001:BankAccount">
    <vt:lpwstr/>
  </property>
  <property fmtid="{D5CDD505-2E9C-101B-9397-08002B2CF9AE}" pid="172" name="FSC#ATSTATECFG@1.1001:BankAccountOwner">
    <vt:lpwstr/>
  </property>
  <property fmtid="{D5CDD505-2E9C-101B-9397-08002B2CF9AE}" pid="173" name="FSC#ATSTATECFG@1.1001:BankInstitute">
    <vt:lpwstr/>
  </property>
  <property fmtid="{D5CDD505-2E9C-101B-9397-08002B2CF9AE}" pid="174" name="FSC#ATSTATECFG@1.1001:BankAccountID">
    <vt:lpwstr/>
  </property>
  <property fmtid="{D5CDD505-2E9C-101B-9397-08002B2CF9AE}" pid="175" name="FSC#ATSTATECFG@1.1001:BankAccountIBAN">
    <vt:lpwstr/>
  </property>
  <property fmtid="{D5CDD505-2E9C-101B-9397-08002B2CF9AE}" pid="176" name="FSC#ATSTATECFG@1.1001:BankAccountBIC">
    <vt:lpwstr/>
  </property>
  <property fmtid="{D5CDD505-2E9C-101B-9397-08002B2CF9AE}" pid="177" name="FSC#ATSTATECFG@1.1001:BankName">
    <vt:lpwstr/>
  </property>
  <property fmtid="{D5CDD505-2E9C-101B-9397-08002B2CF9AE}" pid="178" name="FSC#FSCFOLIO@1.1001:docpropproject">
    <vt:lpwstr/>
  </property>
</Properties>
</file>