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DieseArbeitsmappe" defaultThemeVersion="124226"/>
  <mc:AlternateContent xmlns:mc="http://schemas.openxmlformats.org/markup-compatibility/2006">
    <mc:Choice Requires="x15">
      <x15ac:absPath xmlns:x15ac="http://schemas.microsoft.com/office/spreadsheetml/2010/11/ac" url="C:\Users\U80811653\AppData\Local\rubicon\Acta Nova Client\Data\997703673\"/>
    </mc:Choice>
  </mc:AlternateContent>
  <xr:revisionPtr revIDLastSave="0" documentId="13_ncr:1_{D48A3C4E-CED9-4ADD-ADDE-B93F9D7987B9}" xr6:coauthVersionLast="47" xr6:coauthVersionMax="47" xr10:uidLastSave="{00000000-0000-0000-0000-000000000000}"/>
  <bookViews>
    <workbookView xWindow="-120" yWindow="-120" windowWidth="25440" windowHeight="15270" xr2:uid="{00000000-000D-0000-FFFF-FFFF00000000}"/>
  </bookViews>
  <sheets>
    <sheet name="Anrech. Kosten - Coûts imput." sheetId="12" r:id="rId1"/>
    <sheet name="KV Massnahmen" sheetId="5" r:id="rId2"/>
    <sheet name="Sprache" sheetId="11" r:id="rId3"/>
    <sheet name="Werte" sheetId="10" r:id="rId4"/>
    <sheet name="Kanton" sheetId="7" r:id="rId5"/>
    <sheet name="Generationen-Agglo" sheetId="6" r:id="rId6"/>
    <sheet name="Kategorie" sheetId="9" r:id="rId7"/>
    <sheet name="Grossregion-Teuerung" sheetId="8" r:id="rId8"/>
    <sheet name="Rechnung" sheetId="14" r:id="rId9"/>
  </sheets>
  <definedNames>
    <definedName name="rng_Liste_Sprache">Sprache!$A$5:$A$7</definedName>
    <definedName name="rngGeneration_AUSWAHL">'Generationen-Agglo'!$A$5:$A$10</definedName>
    <definedName name="rngGeneration_Gewaehlt">'Generationen-Agglo'!$AU$5:$AU$63</definedName>
    <definedName name="rngKategorie">Kategorie!$AC$6:$AC$19</definedName>
    <definedName name="rngListe_AGGLO_1">'Generationen-Agglo'!$X$5:$X$20</definedName>
    <definedName name="rngListe_AGGLO_2">'Generationen-Agglo'!$X$68:$X$83</definedName>
    <definedName name="rngListe_AGGLO_3">'Generationen-Agglo'!$X$131:$X$146</definedName>
    <definedName name="rngListe_KATEGORIE_1">Kategorie!$V$5:$V$20</definedName>
    <definedName name="rngListe_KATEGORIE_2">Kategorie!$V$26:$V$41</definedName>
    <definedName name="rngListe_KATEGORIE_3">Kategorie!$V$47:$V$62</definedName>
    <definedName name="rngSprache_Gewaehlt">Kanton!$I$5:$I$31</definedName>
    <definedName name="_xlnm.Print_Area" localSheetId="0">'Anrech. Kosten - Coûts imput.'!$A$1:$B$17</definedName>
    <definedName name="_xlnm.Print_Area" localSheetId="1">'KV Massnahmen'!$A$1:$R$314</definedName>
    <definedName name="_xlnm.Print_Area" localSheetId="2">Sprache!$J:$M</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3" i="5" l="1"/>
  <c r="Q313" i="5"/>
  <c r="P313" i="5" s="1"/>
  <c r="Q312" i="5"/>
  <c r="Q311" i="5"/>
  <c r="Q310" i="5"/>
  <c r="Q309" i="5"/>
  <c r="P309" i="5" s="1"/>
  <c r="Q308" i="5"/>
  <c r="P308" i="5" s="1"/>
  <c r="Q307" i="5"/>
  <c r="P307" i="5" s="1"/>
  <c r="Q306" i="5"/>
  <c r="P306" i="5" s="1"/>
  <c r="Q305" i="5"/>
  <c r="P305" i="5" s="1"/>
  <c r="Q304" i="5"/>
  <c r="Q303" i="5"/>
  <c r="Q302" i="5"/>
  <c r="Q301" i="5"/>
  <c r="P301" i="5" s="1"/>
  <c r="Q300" i="5"/>
  <c r="P300" i="5" s="1"/>
  <c r="Q299" i="5"/>
  <c r="P299" i="5" s="1"/>
  <c r="Q298" i="5"/>
  <c r="P298" i="5" s="1"/>
  <c r="Q297" i="5"/>
  <c r="P297" i="5" s="1"/>
  <c r="Q296" i="5"/>
  <c r="Q295" i="5"/>
  <c r="Q294" i="5"/>
  <c r="Q293" i="5"/>
  <c r="P293" i="5" s="1"/>
  <c r="Q292" i="5"/>
  <c r="P292" i="5" s="1"/>
  <c r="Q291" i="5"/>
  <c r="P291" i="5" s="1"/>
  <c r="Q290" i="5"/>
  <c r="P290" i="5" s="1"/>
  <c r="Q289" i="5"/>
  <c r="P289" i="5" s="1"/>
  <c r="Q288" i="5"/>
  <c r="Q287" i="5"/>
  <c r="Q286" i="5"/>
  <c r="Q285" i="5"/>
  <c r="P285" i="5" s="1"/>
  <c r="Q284" i="5"/>
  <c r="P284" i="5" s="1"/>
  <c r="Q283" i="5"/>
  <c r="P283" i="5" s="1"/>
  <c r="Q282" i="5"/>
  <c r="P282" i="5" s="1"/>
  <c r="Q281" i="5"/>
  <c r="P281" i="5" s="1"/>
  <c r="Q280" i="5"/>
  <c r="Q279" i="5"/>
  <c r="Q278" i="5"/>
  <c r="Q277" i="5"/>
  <c r="P277" i="5" s="1"/>
  <c r="Q276" i="5"/>
  <c r="P276" i="5" s="1"/>
  <c r="Q275" i="5"/>
  <c r="P275" i="5" s="1"/>
  <c r="Q274" i="5"/>
  <c r="P274" i="5" s="1"/>
  <c r="Q273" i="5"/>
  <c r="Q272" i="5"/>
  <c r="Q271" i="5"/>
  <c r="Q270" i="5"/>
  <c r="Q269" i="5"/>
  <c r="P269" i="5" s="1"/>
  <c r="Q268" i="5"/>
  <c r="P268" i="5" s="1"/>
  <c r="Q267" i="5"/>
  <c r="P267" i="5" s="1"/>
  <c r="Q266" i="5"/>
  <c r="P266" i="5" s="1"/>
  <c r="Q265" i="5"/>
  <c r="P265" i="5" s="1"/>
  <c r="Q264" i="5"/>
  <c r="Q263" i="5"/>
  <c r="Q262" i="5"/>
  <c r="Q261" i="5"/>
  <c r="P261" i="5" s="1"/>
  <c r="Q260" i="5"/>
  <c r="P260" i="5" s="1"/>
  <c r="Q259" i="5"/>
  <c r="P259" i="5" s="1"/>
  <c r="Q258" i="5"/>
  <c r="P258" i="5" s="1"/>
  <c r="Q257" i="5"/>
  <c r="P257" i="5" s="1"/>
  <c r="Q256" i="5"/>
  <c r="Q255" i="5"/>
  <c r="Q254" i="5"/>
  <c r="Q253" i="5"/>
  <c r="P253" i="5" s="1"/>
  <c r="Q252" i="5"/>
  <c r="Q251" i="5"/>
  <c r="P251" i="5" s="1"/>
  <c r="Q250" i="5"/>
  <c r="P250" i="5" s="1"/>
  <c r="Q249" i="5"/>
  <c r="P249" i="5" s="1"/>
  <c r="Q248" i="5"/>
  <c r="Q247" i="5"/>
  <c r="Q246" i="5"/>
  <c r="Q245" i="5"/>
  <c r="P245" i="5" s="1"/>
  <c r="Q244" i="5"/>
  <c r="P244" i="5" s="1"/>
  <c r="Q243" i="5"/>
  <c r="P243" i="5" s="1"/>
  <c r="Q242" i="5"/>
  <c r="P242" i="5" s="1"/>
  <c r="Q241" i="5"/>
  <c r="P241" i="5" s="1"/>
  <c r="Q240" i="5"/>
  <c r="Q239" i="5"/>
  <c r="Q238" i="5"/>
  <c r="Q237" i="5"/>
  <c r="P237" i="5" s="1"/>
  <c r="Q236" i="5"/>
  <c r="P236" i="5" s="1"/>
  <c r="Q235" i="5"/>
  <c r="P235" i="5" s="1"/>
  <c r="Q234" i="5"/>
  <c r="P234" i="5" s="1"/>
  <c r="Q233" i="5"/>
  <c r="P233" i="5" s="1"/>
  <c r="Q232" i="5"/>
  <c r="Q231" i="5"/>
  <c r="Q230" i="5"/>
  <c r="Q227" i="5"/>
  <c r="P227" i="5" s="1"/>
  <c r="Q226" i="5"/>
  <c r="P226" i="5" s="1"/>
  <c r="Q225" i="5"/>
  <c r="Q224" i="5"/>
  <c r="P224" i="5" s="1"/>
  <c r="Q223" i="5"/>
  <c r="Q222" i="5"/>
  <c r="Q221" i="5"/>
  <c r="Q220" i="5"/>
  <c r="P220" i="5" s="1"/>
  <c r="Q219" i="5"/>
  <c r="Q218" i="5"/>
  <c r="Q217" i="5"/>
  <c r="Q216" i="5"/>
  <c r="P216" i="5" s="1"/>
  <c r="M313" i="5"/>
  <c r="M312" i="5"/>
  <c r="M311" i="5"/>
  <c r="M310" i="5"/>
  <c r="M309" i="5"/>
  <c r="L309" i="5" s="1"/>
  <c r="M308" i="5"/>
  <c r="L308" i="5" s="1"/>
  <c r="M307" i="5"/>
  <c r="L307" i="5" s="1"/>
  <c r="M306" i="5"/>
  <c r="L306" i="5" s="1"/>
  <c r="M305" i="5"/>
  <c r="M304" i="5"/>
  <c r="L304" i="5" s="1"/>
  <c r="M303" i="5"/>
  <c r="M302" i="5"/>
  <c r="M301" i="5"/>
  <c r="L301" i="5" s="1"/>
  <c r="M300" i="5"/>
  <c r="L300" i="5" s="1"/>
  <c r="M299" i="5"/>
  <c r="L299" i="5" s="1"/>
  <c r="M298" i="5"/>
  <c r="L298" i="5" s="1"/>
  <c r="M297" i="5"/>
  <c r="M296" i="5"/>
  <c r="M295" i="5"/>
  <c r="M294" i="5"/>
  <c r="M293" i="5"/>
  <c r="L293" i="5" s="1"/>
  <c r="M292" i="5"/>
  <c r="L292" i="5" s="1"/>
  <c r="M291" i="5"/>
  <c r="L291" i="5" s="1"/>
  <c r="M290" i="5"/>
  <c r="L290" i="5" s="1"/>
  <c r="M289" i="5"/>
  <c r="M288" i="5"/>
  <c r="L288" i="5" s="1"/>
  <c r="M287" i="5"/>
  <c r="M286" i="5"/>
  <c r="M285" i="5"/>
  <c r="L285" i="5" s="1"/>
  <c r="M284" i="5"/>
  <c r="L284" i="5" s="1"/>
  <c r="M283" i="5"/>
  <c r="L283" i="5" s="1"/>
  <c r="M282" i="5"/>
  <c r="L282" i="5" s="1"/>
  <c r="M281" i="5"/>
  <c r="M280" i="5"/>
  <c r="L280" i="5" s="1"/>
  <c r="M279" i="5"/>
  <c r="M278" i="5"/>
  <c r="M277" i="5"/>
  <c r="L277" i="5" s="1"/>
  <c r="M276" i="5"/>
  <c r="L276" i="5" s="1"/>
  <c r="M275" i="5"/>
  <c r="L275" i="5" s="1"/>
  <c r="M274" i="5"/>
  <c r="L274" i="5" s="1"/>
  <c r="M273" i="5"/>
  <c r="L273" i="5" s="1"/>
  <c r="M272" i="5"/>
  <c r="M271" i="5"/>
  <c r="M270" i="5"/>
  <c r="M269" i="5"/>
  <c r="L269" i="5" s="1"/>
  <c r="M268" i="5"/>
  <c r="L268" i="5" s="1"/>
  <c r="M267" i="5"/>
  <c r="L267" i="5" s="1"/>
  <c r="M266" i="5"/>
  <c r="L266" i="5" s="1"/>
  <c r="M265" i="5"/>
  <c r="M264" i="5"/>
  <c r="L264" i="5" s="1"/>
  <c r="M263" i="5"/>
  <c r="M262" i="5"/>
  <c r="M261" i="5"/>
  <c r="L261" i="5" s="1"/>
  <c r="M260" i="5"/>
  <c r="L260" i="5" s="1"/>
  <c r="M259" i="5"/>
  <c r="L259" i="5" s="1"/>
  <c r="M258" i="5"/>
  <c r="L258" i="5" s="1"/>
  <c r="M257" i="5"/>
  <c r="M256" i="5"/>
  <c r="L256" i="5" s="1"/>
  <c r="M255" i="5"/>
  <c r="L255" i="5" s="1"/>
  <c r="M254" i="5"/>
  <c r="M253" i="5"/>
  <c r="M252" i="5"/>
  <c r="L252" i="5" s="1"/>
  <c r="M251" i="5"/>
  <c r="L251" i="5" s="1"/>
  <c r="M250" i="5"/>
  <c r="L250" i="5" s="1"/>
  <c r="M249" i="5"/>
  <c r="M248" i="5"/>
  <c r="M247" i="5"/>
  <c r="M246" i="5"/>
  <c r="M245" i="5"/>
  <c r="M244" i="5"/>
  <c r="L244" i="5" s="1"/>
  <c r="M243" i="5"/>
  <c r="L243" i="5" s="1"/>
  <c r="M242" i="5"/>
  <c r="L242" i="5" s="1"/>
  <c r="M241" i="5"/>
  <c r="L241" i="5" s="1"/>
  <c r="M240" i="5"/>
  <c r="M239" i="5"/>
  <c r="L239" i="5" s="1"/>
  <c r="M238" i="5"/>
  <c r="L238" i="5" s="1"/>
  <c r="M237" i="5"/>
  <c r="L237" i="5" s="1"/>
  <c r="M236" i="5"/>
  <c r="L236" i="5" s="1"/>
  <c r="M235" i="5"/>
  <c r="L235" i="5" s="1"/>
  <c r="M234" i="5"/>
  <c r="L234" i="5" s="1"/>
  <c r="M233" i="5"/>
  <c r="L233" i="5" s="1"/>
  <c r="M232" i="5"/>
  <c r="L232" i="5" s="1"/>
  <c r="M231" i="5"/>
  <c r="M230" i="5"/>
  <c r="M227" i="5"/>
  <c r="L227" i="5" s="1"/>
  <c r="M226" i="5"/>
  <c r="L226" i="5" s="1"/>
  <c r="M225" i="5"/>
  <c r="M224" i="5"/>
  <c r="L224" i="5" s="1"/>
  <c r="M223" i="5"/>
  <c r="M222" i="5"/>
  <c r="M221" i="5"/>
  <c r="L221" i="5" s="1"/>
  <c r="M220" i="5"/>
  <c r="M219" i="5"/>
  <c r="L219" i="5" s="1"/>
  <c r="M218" i="5"/>
  <c r="L218" i="5" s="1"/>
  <c r="M217" i="5"/>
  <c r="M216" i="5"/>
  <c r="L216" i="5" s="1"/>
  <c r="I313" i="5"/>
  <c r="H313" i="5" s="1"/>
  <c r="I312" i="5"/>
  <c r="H312" i="5" s="1"/>
  <c r="I311" i="5"/>
  <c r="I310" i="5"/>
  <c r="H310" i="5" s="1"/>
  <c r="I309" i="5"/>
  <c r="I308" i="5"/>
  <c r="H308" i="5" s="1"/>
  <c r="I307" i="5"/>
  <c r="H307" i="5" s="1"/>
  <c r="I306" i="5"/>
  <c r="H306" i="5" s="1"/>
  <c r="I305" i="5"/>
  <c r="H305" i="5" s="1"/>
  <c r="I304" i="5"/>
  <c r="I303" i="5"/>
  <c r="I302" i="5"/>
  <c r="I301" i="5"/>
  <c r="I300" i="5"/>
  <c r="H300" i="5" s="1"/>
  <c r="I299" i="5"/>
  <c r="H299" i="5" s="1"/>
  <c r="I298" i="5"/>
  <c r="H298" i="5" s="1"/>
  <c r="I297" i="5"/>
  <c r="H297" i="5" s="1"/>
  <c r="I296" i="5"/>
  <c r="H296" i="5" s="1"/>
  <c r="I295" i="5"/>
  <c r="I294" i="5"/>
  <c r="H294" i="5" s="1"/>
  <c r="I293" i="5"/>
  <c r="I292" i="5"/>
  <c r="H292" i="5" s="1"/>
  <c r="I291" i="5"/>
  <c r="H291" i="5" s="1"/>
  <c r="I290" i="5"/>
  <c r="H290" i="5" s="1"/>
  <c r="I289" i="5"/>
  <c r="H289" i="5" s="1"/>
  <c r="I288" i="5"/>
  <c r="H288" i="5" s="1"/>
  <c r="I287" i="5"/>
  <c r="I286" i="5"/>
  <c r="H286" i="5" s="1"/>
  <c r="I285" i="5"/>
  <c r="I284" i="5"/>
  <c r="H284" i="5" s="1"/>
  <c r="I283" i="5"/>
  <c r="I282" i="5"/>
  <c r="H282" i="5" s="1"/>
  <c r="I281" i="5"/>
  <c r="H281" i="5" s="1"/>
  <c r="I280" i="5"/>
  <c r="H280" i="5" s="1"/>
  <c r="I279" i="5"/>
  <c r="H279" i="5" s="1"/>
  <c r="I278" i="5"/>
  <c r="H278" i="5" s="1"/>
  <c r="I277" i="5"/>
  <c r="I276" i="5"/>
  <c r="H276" i="5" s="1"/>
  <c r="I275" i="5"/>
  <c r="H275" i="5" s="1"/>
  <c r="I274" i="5"/>
  <c r="H274" i="5" s="1"/>
  <c r="I273" i="5"/>
  <c r="I272" i="5"/>
  <c r="H272" i="5" s="1"/>
  <c r="I271" i="5"/>
  <c r="H271" i="5" s="1"/>
  <c r="I270" i="5"/>
  <c r="H270" i="5" s="1"/>
  <c r="I269" i="5"/>
  <c r="I268" i="5"/>
  <c r="H268" i="5" s="1"/>
  <c r="I267" i="5"/>
  <c r="H267" i="5" s="1"/>
  <c r="I266" i="5"/>
  <c r="H266" i="5" s="1"/>
  <c r="I265" i="5"/>
  <c r="H265" i="5" s="1"/>
  <c r="I264" i="5"/>
  <c r="H264" i="5" s="1"/>
  <c r="I263" i="5"/>
  <c r="H263" i="5" s="1"/>
  <c r="I262" i="5"/>
  <c r="H262" i="5" s="1"/>
  <c r="I261" i="5"/>
  <c r="I260" i="5"/>
  <c r="H260" i="5" s="1"/>
  <c r="I259" i="5"/>
  <c r="I258" i="5"/>
  <c r="H258" i="5" s="1"/>
  <c r="I257" i="5"/>
  <c r="H257" i="5" s="1"/>
  <c r="I256" i="5"/>
  <c r="H256" i="5" s="1"/>
  <c r="I255" i="5"/>
  <c r="H255" i="5" s="1"/>
  <c r="I254" i="5"/>
  <c r="H254" i="5" s="1"/>
  <c r="I253" i="5"/>
  <c r="I252" i="5"/>
  <c r="H252" i="5" s="1"/>
  <c r="I251" i="5"/>
  <c r="H251" i="5" s="1"/>
  <c r="I250" i="5"/>
  <c r="H250" i="5" s="1"/>
  <c r="I249" i="5"/>
  <c r="H249" i="5" s="1"/>
  <c r="I248" i="5"/>
  <c r="H248" i="5" s="1"/>
  <c r="I247" i="5"/>
  <c r="I246" i="5"/>
  <c r="H246" i="5" s="1"/>
  <c r="I245" i="5"/>
  <c r="I244" i="5"/>
  <c r="H244" i="5" s="1"/>
  <c r="I243" i="5"/>
  <c r="H243" i="5" s="1"/>
  <c r="I242" i="5"/>
  <c r="H242" i="5" s="1"/>
  <c r="I241" i="5"/>
  <c r="I240" i="5"/>
  <c r="H240" i="5" s="1"/>
  <c r="I239" i="5"/>
  <c r="H239" i="5" s="1"/>
  <c r="I238" i="5"/>
  <c r="H238" i="5" s="1"/>
  <c r="I237" i="5"/>
  <c r="I236" i="5"/>
  <c r="H236" i="5" s="1"/>
  <c r="I235" i="5"/>
  <c r="H235" i="5" s="1"/>
  <c r="I234" i="5"/>
  <c r="H234" i="5" s="1"/>
  <c r="I233" i="5"/>
  <c r="H233" i="5" s="1"/>
  <c r="I232" i="5"/>
  <c r="H232" i="5" s="1"/>
  <c r="I231" i="5"/>
  <c r="H231" i="5" s="1"/>
  <c r="I230" i="5"/>
  <c r="H230" i="5" s="1"/>
  <c r="I227" i="5"/>
  <c r="H227" i="5" s="1"/>
  <c r="I226" i="5"/>
  <c r="I225" i="5"/>
  <c r="I224" i="5"/>
  <c r="H224" i="5" s="1"/>
  <c r="I223" i="5"/>
  <c r="I222" i="5"/>
  <c r="H222" i="5" s="1"/>
  <c r="I221" i="5"/>
  <c r="I220" i="5"/>
  <c r="H220" i="5" s="1"/>
  <c r="I219" i="5"/>
  <c r="I218" i="5"/>
  <c r="I217" i="5"/>
  <c r="I216" i="5"/>
  <c r="H216" i="5" s="1"/>
  <c r="E313" i="5"/>
  <c r="D313" i="5" s="1"/>
  <c r="E312" i="5"/>
  <c r="E311" i="5"/>
  <c r="D311" i="5" s="1"/>
  <c r="E310" i="5"/>
  <c r="E309" i="5"/>
  <c r="D309" i="5" s="1"/>
  <c r="E308" i="5"/>
  <c r="E307" i="5"/>
  <c r="D307" i="5" s="1"/>
  <c r="E306" i="5"/>
  <c r="D306" i="5" s="1"/>
  <c r="E305" i="5"/>
  <c r="D305" i="5" s="1"/>
  <c r="E304" i="5"/>
  <c r="E303" i="5"/>
  <c r="D303" i="5" s="1"/>
  <c r="E302" i="5"/>
  <c r="E301" i="5"/>
  <c r="D301" i="5" s="1"/>
  <c r="E300" i="5"/>
  <c r="E299" i="5"/>
  <c r="D299" i="5" s="1"/>
  <c r="E298" i="5"/>
  <c r="D298" i="5" s="1"/>
  <c r="E297" i="5"/>
  <c r="D297" i="5" s="1"/>
  <c r="E296" i="5"/>
  <c r="E295" i="5"/>
  <c r="D295" i="5" s="1"/>
  <c r="E294" i="5"/>
  <c r="E293" i="5"/>
  <c r="E292" i="5"/>
  <c r="E291" i="5"/>
  <c r="D291" i="5" s="1"/>
  <c r="E290" i="5"/>
  <c r="D290" i="5" s="1"/>
  <c r="E289" i="5"/>
  <c r="E288" i="5"/>
  <c r="E287" i="5"/>
  <c r="D287" i="5" s="1"/>
  <c r="E286" i="5"/>
  <c r="E285" i="5"/>
  <c r="D285" i="5" s="1"/>
  <c r="E284" i="5"/>
  <c r="E283" i="5"/>
  <c r="D283" i="5" s="1"/>
  <c r="E282" i="5"/>
  <c r="D282" i="5" s="1"/>
  <c r="E281" i="5"/>
  <c r="D281" i="5" s="1"/>
  <c r="E280" i="5"/>
  <c r="E279" i="5"/>
  <c r="E278" i="5"/>
  <c r="E277" i="5"/>
  <c r="D277" i="5" s="1"/>
  <c r="E276" i="5"/>
  <c r="E275" i="5"/>
  <c r="D275" i="5" s="1"/>
  <c r="E274" i="5"/>
  <c r="D274" i="5" s="1"/>
  <c r="E273" i="5"/>
  <c r="D273" i="5" s="1"/>
  <c r="E272" i="5"/>
  <c r="E271" i="5"/>
  <c r="E270" i="5"/>
  <c r="E269" i="5"/>
  <c r="E268" i="5"/>
  <c r="E267" i="5"/>
  <c r="D267" i="5" s="1"/>
  <c r="E266" i="5"/>
  <c r="D266" i="5" s="1"/>
  <c r="E265" i="5"/>
  <c r="D265" i="5" s="1"/>
  <c r="E264" i="5"/>
  <c r="E263" i="5"/>
  <c r="D263" i="5" s="1"/>
  <c r="E262" i="5"/>
  <c r="E261" i="5"/>
  <c r="E260" i="5"/>
  <c r="E259" i="5"/>
  <c r="D259" i="5" s="1"/>
  <c r="E258" i="5"/>
  <c r="D258" i="5" s="1"/>
  <c r="E257" i="5"/>
  <c r="D257" i="5" s="1"/>
  <c r="E256" i="5"/>
  <c r="E255" i="5"/>
  <c r="D255" i="5" s="1"/>
  <c r="E254" i="5"/>
  <c r="E253" i="5"/>
  <c r="D253" i="5" s="1"/>
  <c r="E252" i="5"/>
  <c r="E251" i="5"/>
  <c r="D251" i="5" s="1"/>
  <c r="E250" i="5"/>
  <c r="D250" i="5" s="1"/>
  <c r="E249" i="5"/>
  <c r="D249" i="5" s="1"/>
  <c r="E248" i="5"/>
  <c r="E247" i="5"/>
  <c r="D247" i="5" s="1"/>
  <c r="E246" i="5"/>
  <c r="E245" i="5"/>
  <c r="E244" i="5"/>
  <c r="E243" i="5"/>
  <c r="D243" i="5" s="1"/>
  <c r="E242" i="5"/>
  <c r="D242" i="5" s="1"/>
  <c r="E241" i="5"/>
  <c r="D241" i="5" s="1"/>
  <c r="E240" i="5"/>
  <c r="E239" i="5"/>
  <c r="D239" i="5" s="1"/>
  <c r="E238" i="5"/>
  <c r="E237" i="5"/>
  <c r="D237" i="5" s="1"/>
  <c r="E236" i="5"/>
  <c r="E235" i="5"/>
  <c r="D235" i="5" s="1"/>
  <c r="E234" i="5"/>
  <c r="E233" i="5"/>
  <c r="D233" i="5" s="1"/>
  <c r="E232" i="5"/>
  <c r="E231" i="5"/>
  <c r="D231" i="5" s="1"/>
  <c r="E230" i="5"/>
  <c r="D230" i="5" s="1"/>
  <c r="E227" i="5"/>
  <c r="D227" i="5" s="1"/>
  <c r="E226" i="5"/>
  <c r="E225" i="5"/>
  <c r="E224" i="5"/>
  <c r="D224" i="5" s="1"/>
  <c r="E223" i="5"/>
  <c r="E222" i="5"/>
  <c r="D222" i="5" s="1"/>
  <c r="E221" i="5"/>
  <c r="E220" i="5"/>
  <c r="E219" i="5"/>
  <c r="D219" i="5" s="1"/>
  <c r="E218" i="5"/>
  <c r="D218" i="5" s="1"/>
  <c r="E217" i="5"/>
  <c r="Q175" i="5"/>
  <c r="P175" i="5" s="1"/>
  <c r="Q174" i="5"/>
  <c r="M175" i="5"/>
  <c r="M174" i="5"/>
  <c r="I175" i="5"/>
  <c r="I174" i="5"/>
  <c r="Q170" i="5"/>
  <c r="P170" i="5" s="1"/>
  <c r="Q169" i="5"/>
  <c r="P169" i="5" s="1"/>
  <c r="Q168" i="5"/>
  <c r="P168" i="5" s="1"/>
  <c r="Q167" i="5"/>
  <c r="P167" i="5" s="1"/>
  <c r="Q166" i="5"/>
  <c r="P166" i="5" s="1"/>
  <c r="Q165" i="5"/>
  <c r="P165" i="5" s="1"/>
  <c r="Q164" i="5"/>
  <c r="P164" i="5" s="1"/>
  <c r="Q163" i="5"/>
  <c r="P163" i="5" s="1"/>
  <c r="M170" i="5"/>
  <c r="L170" i="5" s="1"/>
  <c r="M169" i="5"/>
  <c r="L169" i="5" s="1"/>
  <c r="M168" i="5"/>
  <c r="L168" i="5" s="1"/>
  <c r="M167" i="5"/>
  <c r="L167" i="5" s="1"/>
  <c r="M166" i="5"/>
  <c r="L166" i="5" s="1"/>
  <c r="M165" i="5"/>
  <c r="L165" i="5" s="1"/>
  <c r="M164" i="5"/>
  <c r="L164" i="5" s="1"/>
  <c r="M163" i="5"/>
  <c r="L163" i="5" s="1"/>
  <c r="I170" i="5"/>
  <c r="H170" i="5" s="1"/>
  <c r="I169" i="5"/>
  <c r="H169" i="5" s="1"/>
  <c r="I168" i="5"/>
  <c r="H168" i="5" s="1"/>
  <c r="I167" i="5"/>
  <c r="H167" i="5" s="1"/>
  <c r="I166" i="5"/>
  <c r="H166" i="5" s="1"/>
  <c r="I165" i="5"/>
  <c r="H165" i="5" s="1"/>
  <c r="I164" i="5"/>
  <c r="H164" i="5" s="1"/>
  <c r="I163" i="5"/>
  <c r="H163" i="5" s="1"/>
  <c r="Q159" i="5"/>
  <c r="Q158" i="5"/>
  <c r="Q157" i="5"/>
  <c r="P157" i="5" s="1"/>
  <c r="M159" i="5"/>
  <c r="M158" i="5"/>
  <c r="L158" i="5" s="1"/>
  <c r="M157" i="5"/>
  <c r="L157" i="5" s="1"/>
  <c r="I159" i="5"/>
  <c r="I158" i="5"/>
  <c r="I157" i="5"/>
  <c r="H157" i="5" s="1"/>
  <c r="Q153" i="5"/>
  <c r="Q152" i="5"/>
  <c r="P152" i="5" s="1"/>
  <c r="Q151" i="5"/>
  <c r="M153" i="5"/>
  <c r="M152" i="5"/>
  <c r="L152" i="5" s="1"/>
  <c r="M151" i="5"/>
  <c r="I153" i="5"/>
  <c r="I152" i="5"/>
  <c r="H152" i="5" s="1"/>
  <c r="I151" i="5"/>
  <c r="I101" i="5"/>
  <c r="H101" i="5" s="1"/>
  <c r="I100" i="5"/>
  <c r="H100" i="5" s="1"/>
  <c r="I99" i="5"/>
  <c r="I98" i="5"/>
  <c r="I97" i="5"/>
  <c r="H97" i="5" s="1"/>
  <c r="I96" i="5"/>
  <c r="H96" i="5" s="1"/>
  <c r="I95" i="5"/>
  <c r="H95" i="5" s="1"/>
  <c r="I94" i="5"/>
  <c r="I93" i="5"/>
  <c r="H93" i="5" s="1"/>
  <c r="I92" i="5"/>
  <c r="H92" i="5" s="1"/>
  <c r="I91" i="5"/>
  <c r="I90" i="5"/>
  <c r="H90" i="5" s="1"/>
  <c r="I89" i="5"/>
  <c r="H89" i="5" s="1"/>
  <c r="I88" i="5"/>
  <c r="H88" i="5" s="1"/>
  <c r="I87" i="5"/>
  <c r="I86" i="5"/>
  <c r="I85" i="5"/>
  <c r="H85" i="5" s="1"/>
  <c r="I84" i="5"/>
  <c r="H84" i="5" s="1"/>
  <c r="I83" i="5"/>
  <c r="H83" i="5" s="1"/>
  <c r="I82" i="5"/>
  <c r="H82" i="5" s="1"/>
  <c r="I81" i="5"/>
  <c r="H81" i="5" s="1"/>
  <c r="I80" i="5"/>
  <c r="H80" i="5" s="1"/>
  <c r="I79" i="5"/>
  <c r="H79" i="5" s="1"/>
  <c r="I78" i="5"/>
  <c r="I77" i="5"/>
  <c r="H77" i="5" s="1"/>
  <c r="I76" i="5"/>
  <c r="H76" i="5" s="1"/>
  <c r="I75" i="5"/>
  <c r="H75" i="5" s="1"/>
  <c r="I74" i="5"/>
  <c r="I73" i="5"/>
  <c r="H73" i="5" s="1"/>
  <c r="I72" i="5"/>
  <c r="H72" i="5" s="1"/>
  <c r="I71" i="5"/>
  <c r="H71" i="5" s="1"/>
  <c r="I70" i="5"/>
  <c r="H70" i="5" s="1"/>
  <c r="I69" i="5"/>
  <c r="H69" i="5" s="1"/>
  <c r="I68" i="5"/>
  <c r="I67" i="5"/>
  <c r="I66" i="5"/>
  <c r="H66" i="5" s="1"/>
  <c r="I65" i="5"/>
  <c r="H65" i="5" s="1"/>
  <c r="I64" i="5"/>
  <c r="H64" i="5" s="1"/>
  <c r="I63" i="5"/>
  <c r="I62" i="5"/>
  <c r="H62" i="5" s="1"/>
  <c r="I61" i="5"/>
  <c r="H61" i="5" s="1"/>
  <c r="I60" i="5"/>
  <c r="H60" i="5" s="1"/>
  <c r="I59" i="5"/>
  <c r="I58" i="5"/>
  <c r="Q101" i="5"/>
  <c r="P101" i="5" s="1"/>
  <c r="Q100" i="5"/>
  <c r="Q99" i="5"/>
  <c r="P99" i="5" s="1"/>
  <c r="Q98" i="5"/>
  <c r="Q97" i="5"/>
  <c r="P97" i="5" s="1"/>
  <c r="Q96" i="5"/>
  <c r="P96" i="5" s="1"/>
  <c r="Q95" i="5"/>
  <c r="P95" i="5" s="1"/>
  <c r="Q94" i="5"/>
  <c r="P94" i="5" s="1"/>
  <c r="Q93" i="5"/>
  <c r="P93" i="5" s="1"/>
  <c r="Q92" i="5"/>
  <c r="Q91" i="5"/>
  <c r="P91" i="5" s="1"/>
  <c r="Q90" i="5"/>
  <c r="Q89" i="5"/>
  <c r="P89" i="5" s="1"/>
  <c r="Q88" i="5"/>
  <c r="P88" i="5" s="1"/>
  <c r="Q87" i="5"/>
  <c r="P87" i="5" s="1"/>
  <c r="Q86" i="5"/>
  <c r="P86" i="5" s="1"/>
  <c r="Q85" i="5"/>
  <c r="P85" i="5" s="1"/>
  <c r="Q84" i="5"/>
  <c r="Q83" i="5"/>
  <c r="P83" i="5" s="1"/>
  <c r="Q82" i="5"/>
  <c r="Q81" i="5"/>
  <c r="P81" i="5" s="1"/>
  <c r="Q80" i="5"/>
  <c r="P80" i="5" s="1"/>
  <c r="Q79" i="5"/>
  <c r="Q78" i="5"/>
  <c r="P78" i="5" s="1"/>
  <c r="Q77" i="5"/>
  <c r="P77" i="5" s="1"/>
  <c r="Q76" i="5"/>
  <c r="Q75" i="5"/>
  <c r="Q74" i="5"/>
  <c r="Q73" i="5"/>
  <c r="P73" i="5" s="1"/>
  <c r="Q72" i="5"/>
  <c r="P72" i="5" s="1"/>
  <c r="Q71" i="5"/>
  <c r="Q70" i="5"/>
  <c r="P70" i="5" s="1"/>
  <c r="Q69" i="5"/>
  <c r="P69" i="5" s="1"/>
  <c r="Q68" i="5"/>
  <c r="Q67" i="5"/>
  <c r="P67" i="5" s="1"/>
  <c r="Q66" i="5"/>
  <c r="Q65" i="5"/>
  <c r="P65" i="5" s="1"/>
  <c r="Q64" i="5"/>
  <c r="P64" i="5" s="1"/>
  <c r="Q63" i="5"/>
  <c r="Q62" i="5"/>
  <c r="P62" i="5" s="1"/>
  <c r="Q61" i="5"/>
  <c r="P61" i="5" s="1"/>
  <c r="Q60" i="5"/>
  <c r="Q59" i="5"/>
  <c r="P59" i="5" s="1"/>
  <c r="Q58" i="5"/>
  <c r="M101" i="5"/>
  <c r="L101" i="5" s="1"/>
  <c r="M100" i="5"/>
  <c r="M99" i="5"/>
  <c r="L99" i="5" s="1"/>
  <c r="M98" i="5"/>
  <c r="L98" i="5" s="1"/>
  <c r="M97" i="5"/>
  <c r="L97" i="5" s="1"/>
  <c r="M96" i="5"/>
  <c r="M95" i="5"/>
  <c r="L95" i="5" s="1"/>
  <c r="M94" i="5"/>
  <c r="L94" i="5" s="1"/>
  <c r="M93" i="5"/>
  <c r="L93" i="5" s="1"/>
  <c r="M92" i="5"/>
  <c r="L92" i="5" s="1"/>
  <c r="M91" i="5"/>
  <c r="M90" i="5"/>
  <c r="L90" i="5" s="1"/>
  <c r="M89" i="5"/>
  <c r="L89" i="5" s="1"/>
  <c r="M88" i="5"/>
  <c r="M87" i="5"/>
  <c r="M86" i="5"/>
  <c r="L86" i="5" s="1"/>
  <c r="M85" i="5"/>
  <c r="L85" i="5" s="1"/>
  <c r="M84" i="5"/>
  <c r="L84" i="5" s="1"/>
  <c r="M83" i="5"/>
  <c r="L83" i="5" s="1"/>
  <c r="M82" i="5"/>
  <c r="L82" i="5" s="1"/>
  <c r="M81" i="5"/>
  <c r="L81" i="5" s="1"/>
  <c r="M80" i="5"/>
  <c r="M79" i="5"/>
  <c r="L79" i="5" s="1"/>
  <c r="M78" i="5"/>
  <c r="L78" i="5" s="1"/>
  <c r="M77" i="5"/>
  <c r="L77" i="5" s="1"/>
  <c r="M76" i="5"/>
  <c r="L76" i="5" s="1"/>
  <c r="M75" i="5"/>
  <c r="M74" i="5"/>
  <c r="L74" i="5" s="1"/>
  <c r="M73" i="5"/>
  <c r="L73" i="5" s="1"/>
  <c r="M72" i="5"/>
  <c r="M71" i="5"/>
  <c r="L71" i="5" s="1"/>
  <c r="M70" i="5"/>
  <c r="L70" i="5" s="1"/>
  <c r="M69" i="5"/>
  <c r="L69" i="5" s="1"/>
  <c r="M68" i="5"/>
  <c r="L68" i="5" s="1"/>
  <c r="M67" i="5"/>
  <c r="L67" i="5" s="1"/>
  <c r="M66" i="5"/>
  <c r="L66" i="5" s="1"/>
  <c r="M65" i="5"/>
  <c r="L65" i="5" s="1"/>
  <c r="M64" i="5"/>
  <c r="M63" i="5"/>
  <c r="L63" i="5" s="1"/>
  <c r="M62" i="5"/>
  <c r="L62" i="5" s="1"/>
  <c r="M61" i="5"/>
  <c r="L61" i="5" s="1"/>
  <c r="M60" i="5"/>
  <c r="L60" i="5" s="1"/>
  <c r="M59" i="5"/>
  <c r="L59" i="5" s="1"/>
  <c r="M58" i="5"/>
  <c r="L58" i="5" s="1"/>
  <c r="H94" i="5"/>
  <c r="H86" i="5"/>
  <c r="H63" i="5"/>
  <c r="Q49" i="5"/>
  <c r="M49" i="5"/>
  <c r="L49" i="5" s="1"/>
  <c r="L50" i="5" s="1"/>
  <c r="L185" i="5" s="1"/>
  <c r="I49" i="5"/>
  <c r="H49" i="5" s="1"/>
  <c r="H50" i="5" s="1"/>
  <c r="H185" i="5" s="1"/>
  <c r="Q45" i="5"/>
  <c r="P45" i="5" s="1"/>
  <c r="Q44" i="5"/>
  <c r="Q43" i="5"/>
  <c r="M45" i="5"/>
  <c r="M44" i="5"/>
  <c r="L44" i="5" s="1"/>
  <c r="M43" i="5"/>
  <c r="I45" i="5"/>
  <c r="H45" i="5" s="1"/>
  <c r="I44" i="5"/>
  <c r="I43" i="5"/>
  <c r="Q39" i="5"/>
  <c r="Q38" i="5"/>
  <c r="Q37" i="5"/>
  <c r="M39" i="5"/>
  <c r="M38" i="5"/>
  <c r="L38" i="5" s="1"/>
  <c r="L18" i="14" s="1"/>
  <c r="M37" i="5"/>
  <c r="L37" i="5" s="1"/>
  <c r="L8" i="14" s="1"/>
  <c r="I39" i="5"/>
  <c r="I38" i="5"/>
  <c r="H38" i="5" s="1"/>
  <c r="I37" i="5"/>
  <c r="E175" i="5"/>
  <c r="E174" i="5"/>
  <c r="D174" i="5" s="1"/>
  <c r="E170" i="5"/>
  <c r="D170" i="5" s="1"/>
  <c r="E169" i="5"/>
  <c r="D169" i="5" s="1"/>
  <c r="E168" i="5"/>
  <c r="D168" i="5" s="1"/>
  <c r="E167" i="5"/>
  <c r="D167" i="5" s="1"/>
  <c r="E166" i="5"/>
  <c r="D166" i="5" s="1"/>
  <c r="E165" i="5"/>
  <c r="D165" i="5" s="1"/>
  <c r="E164" i="5"/>
  <c r="D164" i="5" s="1"/>
  <c r="E163" i="5"/>
  <c r="D163" i="5" s="1"/>
  <c r="E159" i="5"/>
  <c r="D159" i="5" s="1"/>
  <c r="E158" i="5"/>
  <c r="E157" i="5"/>
  <c r="D157" i="5" s="1"/>
  <c r="E153" i="5"/>
  <c r="E152" i="5"/>
  <c r="E151" i="5"/>
  <c r="D151" i="5" s="1"/>
  <c r="E101" i="5"/>
  <c r="D101" i="5" s="1"/>
  <c r="E100" i="5"/>
  <c r="D100" i="5" s="1"/>
  <c r="E99" i="5"/>
  <c r="D99" i="5" s="1"/>
  <c r="E98" i="5"/>
  <c r="E97" i="5"/>
  <c r="D97" i="5" s="1"/>
  <c r="E96" i="5"/>
  <c r="D96" i="5" s="1"/>
  <c r="E95" i="5"/>
  <c r="E94" i="5"/>
  <c r="D94" i="5" s="1"/>
  <c r="E93" i="5"/>
  <c r="D93" i="5" s="1"/>
  <c r="E92" i="5"/>
  <c r="E91" i="5"/>
  <c r="E90" i="5"/>
  <c r="E89" i="5"/>
  <c r="D89" i="5" s="1"/>
  <c r="E88" i="5"/>
  <c r="E87" i="5"/>
  <c r="D87" i="5" s="1"/>
  <c r="E86" i="5"/>
  <c r="D86" i="5" s="1"/>
  <c r="E85" i="5"/>
  <c r="D85" i="5" s="1"/>
  <c r="E84" i="5"/>
  <c r="E83" i="5"/>
  <c r="D83" i="5" s="1"/>
  <c r="E82" i="5"/>
  <c r="E81" i="5"/>
  <c r="D81" i="5" s="1"/>
  <c r="E80" i="5"/>
  <c r="D80" i="5" s="1"/>
  <c r="E79" i="5"/>
  <c r="D79" i="5" s="1"/>
  <c r="E78" i="5"/>
  <c r="D78" i="5" s="1"/>
  <c r="E77" i="5"/>
  <c r="D77" i="5" s="1"/>
  <c r="E76" i="5"/>
  <c r="E75" i="5"/>
  <c r="E74" i="5"/>
  <c r="E73" i="5"/>
  <c r="D73" i="5" s="1"/>
  <c r="E72" i="5"/>
  <c r="D72" i="5" s="1"/>
  <c r="E71" i="5"/>
  <c r="E70" i="5"/>
  <c r="D70" i="5" s="1"/>
  <c r="E69" i="5"/>
  <c r="D69" i="5" s="1"/>
  <c r="E68" i="5"/>
  <c r="E67" i="5"/>
  <c r="D67" i="5" s="1"/>
  <c r="E66" i="5"/>
  <c r="E65" i="5"/>
  <c r="D65" i="5" s="1"/>
  <c r="E64" i="5"/>
  <c r="E63" i="5"/>
  <c r="E62" i="5"/>
  <c r="D62" i="5" s="1"/>
  <c r="E61" i="5"/>
  <c r="D61" i="5" s="1"/>
  <c r="E60" i="5"/>
  <c r="E59" i="5"/>
  <c r="D59" i="5" s="1"/>
  <c r="E58" i="5"/>
  <c r="E49" i="5"/>
  <c r="D49" i="5" s="1"/>
  <c r="D50" i="5" s="1"/>
  <c r="D185" i="5" s="1"/>
  <c r="E45" i="5"/>
  <c r="D45" i="5" s="1"/>
  <c r="E44" i="5"/>
  <c r="E43" i="5"/>
  <c r="D43" i="5" s="1"/>
  <c r="E39" i="5"/>
  <c r="E38" i="5"/>
  <c r="D38" i="5" s="1"/>
  <c r="F18" i="14" s="1"/>
  <c r="E37" i="5"/>
  <c r="D37" i="5" s="1"/>
  <c r="L31" i="5"/>
  <c r="L32" i="5"/>
  <c r="L209" i="5"/>
  <c r="L210" i="5"/>
  <c r="L179" i="5"/>
  <c r="R54" i="5"/>
  <c r="R53" i="5"/>
  <c r="N54" i="5"/>
  <c r="N53" i="5"/>
  <c r="J54" i="5"/>
  <c r="J53" i="5"/>
  <c r="F54" i="5"/>
  <c r="F53" i="5"/>
  <c r="F314" i="5"/>
  <c r="R314" i="5"/>
  <c r="N314" i="5"/>
  <c r="J314" i="5"/>
  <c r="L313" i="5"/>
  <c r="P312" i="5"/>
  <c r="L312" i="5"/>
  <c r="D312" i="5"/>
  <c r="P311" i="5"/>
  <c r="L311" i="5"/>
  <c r="H311" i="5"/>
  <c r="P310" i="5"/>
  <c r="L310" i="5"/>
  <c r="D310" i="5"/>
  <c r="H309" i="5"/>
  <c r="D308" i="5"/>
  <c r="L305" i="5"/>
  <c r="P304" i="5"/>
  <c r="H304" i="5"/>
  <c r="D304" i="5"/>
  <c r="P303" i="5"/>
  <c r="L303" i="5"/>
  <c r="H303" i="5"/>
  <c r="P302" i="5"/>
  <c r="L302" i="5"/>
  <c r="H302" i="5"/>
  <c r="D302" i="5"/>
  <c r="H301" i="5"/>
  <c r="D300" i="5"/>
  <c r="L297" i="5"/>
  <c r="P296" i="5"/>
  <c r="L296" i="5"/>
  <c r="D296" i="5"/>
  <c r="P295" i="5"/>
  <c r="L295" i="5"/>
  <c r="H295" i="5"/>
  <c r="P294" i="5"/>
  <c r="L294" i="5"/>
  <c r="D294" i="5"/>
  <c r="H293" i="5"/>
  <c r="D293" i="5"/>
  <c r="D292" i="5"/>
  <c r="L289" i="5"/>
  <c r="D289" i="5"/>
  <c r="P288" i="5"/>
  <c r="D288" i="5"/>
  <c r="P287" i="5"/>
  <c r="L287" i="5"/>
  <c r="H287" i="5"/>
  <c r="P286" i="5"/>
  <c r="L286" i="5"/>
  <c r="D286" i="5"/>
  <c r="H285" i="5"/>
  <c r="D284" i="5"/>
  <c r="H283" i="5"/>
  <c r="L281" i="5"/>
  <c r="P280" i="5"/>
  <c r="D280" i="5"/>
  <c r="P279" i="5"/>
  <c r="L279" i="5"/>
  <c r="D279" i="5"/>
  <c r="P278" i="5"/>
  <c r="L278" i="5"/>
  <c r="D278" i="5"/>
  <c r="H277" i="5"/>
  <c r="D276" i="5"/>
  <c r="P273" i="5"/>
  <c r="H273" i="5"/>
  <c r="P272" i="5"/>
  <c r="L272" i="5"/>
  <c r="D272" i="5"/>
  <c r="P271" i="5"/>
  <c r="L271" i="5"/>
  <c r="D271" i="5"/>
  <c r="P270" i="5"/>
  <c r="L270" i="5"/>
  <c r="D270" i="5"/>
  <c r="H269" i="5"/>
  <c r="D269" i="5"/>
  <c r="D268" i="5"/>
  <c r="L265" i="5"/>
  <c r="P264" i="5"/>
  <c r="D264" i="5"/>
  <c r="P263" i="5"/>
  <c r="L263" i="5"/>
  <c r="P262" i="5"/>
  <c r="L262" i="5"/>
  <c r="D262" i="5"/>
  <c r="H261" i="5"/>
  <c r="D261" i="5"/>
  <c r="D260" i="5"/>
  <c r="H259" i="5"/>
  <c r="L257" i="5"/>
  <c r="P256" i="5"/>
  <c r="D256" i="5"/>
  <c r="P255" i="5"/>
  <c r="P254" i="5"/>
  <c r="L254" i="5"/>
  <c r="D254" i="5"/>
  <c r="L253" i="5"/>
  <c r="H253" i="5"/>
  <c r="P252" i="5"/>
  <c r="D252" i="5"/>
  <c r="L249" i="5"/>
  <c r="P248" i="5"/>
  <c r="L248" i="5"/>
  <c r="D248" i="5"/>
  <c r="P247" i="5"/>
  <c r="L247" i="5"/>
  <c r="H247" i="5"/>
  <c r="P246" i="5"/>
  <c r="L246" i="5"/>
  <c r="D246" i="5"/>
  <c r="L245" i="5"/>
  <c r="H245" i="5"/>
  <c r="D245" i="5"/>
  <c r="D244" i="5"/>
  <c r="H241" i="5"/>
  <c r="P240" i="5"/>
  <c r="L240" i="5"/>
  <c r="D240" i="5"/>
  <c r="P239" i="5"/>
  <c r="P238" i="5"/>
  <c r="D238" i="5"/>
  <c r="H237" i="5"/>
  <c r="D236" i="5"/>
  <c r="P232" i="5"/>
  <c r="D232" i="5"/>
  <c r="P231" i="5"/>
  <c r="L231" i="5"/>
  <c r="P230" i="5"/>
  <c r="L230" i="5"/>
  <c r="H226" i="5"/>
  <c r="D226" i="5"/>
  <c r="P225" i="5"/>
  <c r="L225" i="5"/>
  <c r="H225" i="5"/>
  <c r="D225" i="5"/>
  <c r="P223" i="5"/>
  <c r="L223" i="5"/>
  <c r="H223" i="5"/>
  <c r="D223" i="5"/>
  <c r="P222" i="5"/>
  <c r="L222" i="5"/>
  <c r="P221" i="5"/>
  <c r="H221" i="5"/>
  <c r="D221" i="5"/>
  <c r="L220" i="5"/>
  <c r="D220" i="5"/>
  <c r="P219" i="5"/>
  <c r="H219" i="5"/>
  <c r="P218" i="5"/>
  <c r="H218" i="5"/>
  <c r="P217" i="5"/>
  <c r="L217" i="5"/>
  <c r="H217" i="5"/>
  <c r="D217" i="5"/>
  <c r="E216" i="5"/>
  <c r="D216" i="5" s="1"/>
  <c r="P211" i="5"/>
  <c r="L211" i="5"/>
  <c r="D211" i="5"/>
  <c r="P210" i="5"/>
  <c r="D210" i="5"/>
  <c r="P209" i="5"/>
  <c r="D209" i="5"/>
  <c r="P84" i="5"/>
  <c r="D84" i="5"/>
  <c r="H78" i="5"/>
  <c r="P76" i="5"/>
  <c r="D76" i="5"/>
  <c r="P75" i="5"/>
  <c r="L75" i="5"/>
  <c r="D75" i="5"/>
  <c r="Q124" i="5"/>
  <c r="P124" i="5" s="1"/>
  <c r="M124" i="5"/>
  <c r="L124" i="5" s="1"/>
  <c r="I124" i="5"/>
  <c r="H124" i="5" s="1"/>
  <c r="E124" i="5"/>
  <c r="D124" i="5" s="1"/>
  <c r="Q120" i="5"/>
  <c r="P120" i="5" s="1"/>
  <c r="M120" i="5"/>
  <c r="L120" i="5" s="1"/>
  <c r="I120" i="5"/>
  <c r="H120" i="5" s="1"/>
  <c r="E120" i="5"/>
  <c r="D120" i="5" s="1"/>
  <c r="Q130" i="5"/>
  <c r="P130" i="5" s="1"/>
  <c r="M130" i="5"/>
  <c r="L130" i="5" s="1"/>
  <c r="I130" i="5"/>
  <c r="H130" i="5" s="1"/>
  <c r="E130" i="5"/>
  <c r="D130" i="5" s="1"/>
  <c r="Q129" i="5"/>
  <c r="P129" i="5" s="1"/>
  <c r="M129" i="5"/>
  <c r="L129" i="5" s="1"/>
  <c r="I129" i="5"/>
  <c r="H129" i="5" s="1"/>
  <c r="E129" i="5"/>
  <c r="D129" i="5" s="1"/>
  <c r="Q128" i="5"/>
  <c r="P128" i="5" s="1"/>
  <c r="M128" i="5"/>
  <c r="L128" i="5" s="1"/>
  <c r="I128" i="5"/>
  <c r="H128" i="5" s="1"/>
  <c r="E128" i="5"/>
  <c r="D128" i="5" s="1"/>
  <c r="Q127" i="5"/>
  <c r="P127" i="5" s="1"/>
  <c r="M127" i="5"/>
  <c r="L127" i="5" s="1"/>
  <c r="I127" i="5"/>
  <c r="H127" i="5" s="1"/>
  <c r="E127" i="5"/>
  <c r="D127" i="5" s="1"/>
  <c r="Q126" i="5"/>
  <c r="P126" i="5" s="1"/>
  <c r="M126" i="5"/>
  <c r="L126" i="5" s="1"/>
  <c r="I126" i="5"/>
  <c r="H126" i="5" s="1"/>
  <c r="E126" i="5"/>
  <c r="D126" i="5" s="1"/>
  <c r="R162" i="5"/>
  <c r="N162" i="5"/>
  <c r="J162" i="5"/>
  <c r="F162" i="5"/>
  <c r="D5" i="11"/>
  <c r="G57" i="11" s="1"/>
  <c r="B202" i="5" s="1"/>
  <c r="L64" i="5"/>
  <c r="L72" i="5"/>
  <c r="L80" i="5"/>
  <c r="L87" i="5"/>
  <c r="L88" i="5"/>
  <c r="L91" i="5"/>
  <c r="L96" i="5"/>
  <c r="L100" i="5"/>
  <c r="M102" i="5"/>
  <c r="L102" i="5" s="1"/>
  <c r="M103" i="5"/>
  <c r="L103" i="5" s="1"/>
  <c r="M104" i="5"/>
  <c r="L104" i="5" s="1"/>
  <c r="M105" i="5"/>
  <c r="L105" i="5" s="1"/>
  <c r="M106" i="5"/>
  <c r="L106" i="5" s="1"/>
  <c r="M107" i="5"/>
  <c r="L107" i="5" s="1"/>
  <c r="M108" i="5"/>
  <c r="L108" i="5" s="1"/>
  <c r="M109" i="5"/>
  <c r="L109" i="5" s="1"/>
  <c r="M110" i="5"/>
  <c r="L110" i="5" s="1"/>
  <c r="M111" i="5"/>
  <c r="L111" i="5" s="1"/>
  <c r="M112" i="5"/>
  <c r="L112" i="5" s="1"/>
  <c r="M113" i="5"/>
  <c r="L113" i="5" s="1"/>
  <c r="M114" i="5"/>
  <c r="L114" i="5" s="1"/>
  <c r="M115" i="5"/>
  <c r="L115" i="5" s="1"/>
  <c r="M116" i="5"/>
  <c r="L116" i="5" s="1"/>
  <c r="M117" i="5"/>
  <c r="L117" i="5" s="1"/>
  <c r="M118" i="5"/>
  <c r="L118" i="5" s="1"/>
  <c r="M119" i="5"/>
  <c r="L119" i="5" s="1"/>
  <c r="M121" i="5"/>
  <c r="L121" i="5" s="1"/>
  <c r="M122" i="5"/>
  <c r="L122" i="5" s="1"/>
  <c r="M123" i="5"/>
  <c r="L123" i="5" s="1"/>
  <c r="M125" i="5"/>
  <c r="L125" i="5" s="1"/>
  <c r="M131" i="5"/>
  <c r="L131" i="5" s="1"/>
  <c r="M132" i="5"/>
  <c r="L132" i="5" s="1"/>
  <c r="M133" i="5"/>
  <c r="L133" i="5" s="1"/>
  <c r="M134" i="5"/>
  <c r="L134" i="5" s="1"/>
  <c r="M135" i="5"/>
  <c r="L135" i="5" s="1"/>
  <c r="M136" i="5"/>
  <c r="L136" i="5" s="1"/>
  <c r="M137" i="5"/>
  <c r="L137" i="5" s="1"/>
  <c r="M138" i="5"/>
  <c r="L138" i="5" s="1"/>
  <c r="M139" i="5"/>
  <c r="L139" i="5" s="1"/>
  <c r="M140" i="5"/>
  <c r="L140" i="5" s="1"/>
  <c r="M141" i="5"/>
  <c r="L141" i="5" s="1"/>
  <c r="M142" i="5"/>
  <c r="L142" i="5" s="1"/>
  <c r="M143" i="5"/>
  <c r="L143" i="5" s="1"/>
  <c r="M144" i="5"/>
  <c r="L144" i="5" s="1"/>
  <c r="M145" i="5"/>
  <c r="L145" i="5" s="1"/>
  <c r="M146" i="5"/>
  <c r="L146" i="5" s="1"/>
  <c r="L174" i="5"/>
  <c r="L175" i="5"/>
  <c r="L151" i="5"/>
  <c r="L153" i="5"/>
  <c r="L159" i="5"/>
  <c r="H5" i="6"/>
  <c r="L5" i="6" s="1"/>
  <c r="E7" i="10" s="1"/>
  <c r="G11" i="8" s="1"/>
  <c r="I11" i="9"/>
  <c r="D9" i="10" s="1"/>
  <c r="F14" i="8" s="1"/>
  <c r="D5" i="7"/>
  <c r="D39" i="5"/>
  <c r="D44" i="5"/>
  <c r="D58" i="5"/>
  <c r="D60" i="5"/>
  <c r="D63" i="5"/>
  <c r="D64" i="5"/>
  <c r="D66" i="5"/>
  <c r="D68" i="5"/>
  <c r="D71" i="5"/>
  <c r="D74" i="5"/>
  <c r="D82" i="5"/>
  <c r="D88" i="5"/>
  <c r="D90" i="5"/>
  <c r="D91" i="5"/>
  <c r="D92" i="5"/>
  <c r="D95" i="5"/>
  <c r="D98" i="5"/>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1" i="5"/>
  <c r="D121" i="5" s="1"/>
  <c r="E122" i="5"/>
  <c r="D122" i="5" s="1"/>
  <c r="E123" i="5"/>
  <c r="D123" i="5" s="1"/>
  <c r="E125" i="5"/>
  <c r="D125"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D152" i="5"/>
  <c r="D153" i="5"/>
  <c r="D158" i="5"/>
  <c r="D175" i="5"/>
  <c r="P79" i="5"/>
  <c r="P74" i="5"/>
  <c r="H74" i="5"/>
  <c r="P92" i="5"/>
  <c r="H91" i="5"/>
  <c r="P98" i="5"/>
  <c r="H98" i="5"/>
  <c r="P90" i="5"/>
  <c r="H87" i="5"/>
  <c r="P38" i="5"/>
  <c r="P18" i="14" s="1"/>
  <c r="P58" i="5"/>
  <c r="P60" i="5"/>
  <c r="P63" i="5"/>
  <c r="P66" i="5"/>
  <c r="P68" i="5"/>
  <c r="P71" i="5"/>
  <c r="P82" i="5"/>
  <c r="P100" i="5"/>
  <c r="Q102" i="5"/>
  <c r="P102" i="5" s="1"/>
  <c r="Q103" i="5"/>
  <c r="P103" i="5" s="1"/>
  <c r="Q104" i="5"/>
  <c r="P104" i="5" s="1"/>
  <c r="Q105" i="5"/>
  <c r="P105" i="5" s="1"/>
  <c r="Q106" i="5"/>
  <c r="P106" i="5" s="1"/>
  <c r="Q107" i="5"/>
  <c r="P107" i="5" s="1"/>
  <c r="Q108" i="5"/>
  <c r="P108" i="5" s="1"/>
  <c r="Q109" i="5"/>
  <c r="P109" i="5" s="1"/>
  <c r="Q110" i="5"/>
  <c r="P110" i="5" s="1"/>
  <c r="Q111" i="5"/>
  <c r="P111" i="5" s="1"/>
  <c r="Q112" i="5"/>
  <c r="P112" i="5" s="1"/>
  <c r="Q113" i="5"/>
  <c r="P113" i="5" s="1"/>
  <c r="Q114" i="5"/>
  <c r="P114" i="5" s="1"/>
  <c r="Q115" i="5"/>
  <c r="P115" i="5" s="1"/>
  <c r="Q116" i="5"/>
  <c r="P116" i="5" s="1"/>
  <c r="Q117" i="5"/>
  <c r="P117" i="5" s="1"/>
  <c r="Q118" i="5"/>
  <c r="P118" i="5" s="1"/>
  <c r="Q119" i="5"/>
  <c r="P119" i="5" s="1"/>
  <c r="Q121" i="5"/>
  <c r="P121" i="5" s="1"/>
  <c r="Q122" i="5"/>
  <c r="P122" i="5" s="1"/>
  <c r="Q123" i="5"/>
  <c r="P123" i="5" s="1"/>
  <c r="Q125" i="5"/>
  <c r="P125" i="5" s="1"/>
  <c r="Q131" i="5"/>
  <c r="P131" i="5" s="1"/>
  <c r="Q132" i="5"/>
  <c r="P132" i="5" s="1"/>
  <c r="Q133" i="5"/>
  <c r="P133" i="5" s="1"/>
  <c r="Q134" i="5"/>
  <c r="P134" i="5" s="1"/>
  <c r="Q135" i="5"/>
  <c r="P135" i="5" s="1"/>
  <c r="Q136" i="5"/>
  <c r="P136" i="5" s="1"/>
  <c r="Q137" i="5"/>
  <c r="P137" i="5" s="1"/>
  <c r="Q138" i="5"/>
  <c r="P138" i="5" s="1"/>
  <c r="Q139" i="5"/>
  <c r="P139" i="5" s="1"/>
  <c r="Q140" i="5"/>
  <c r="P140" i="5" s="1"/>
  <c r="Q141" i="5"/>
  <c r="P141" i="5" s="1"/>
  <c r="Q142" i="5"/>
  <c r="P142" i="5" s="1"/>
  <c r="Q143" i="5"/>
  <c r="P143" i="5" s="1"/>
  <c r="Q144" i="5"/>
  <c r="P144" i="5" s="1"/>
  <c r="Q145" i="5"/>
  <c r="P145" i="5" s="1"/>
  <c r="Q146" i="5"/>
  <c r="P146" i="5" s="1"/>
  <c r="P174" i="5"/>
  <c r="P37" i="5"/>
  <c r="P8" i="14" s="1"/>
  <c r="P151" i="5"/>
  <c r="P153" i="5"/>
  <c r="P158" i="5"/>
  <c r="H37" i="5"/>
  <c r="H39" i="5"/>
  <c r="H43" i="5"/>
  <c r="H59" i="5"/>
  <c r="H67" i="5"/>
  <c r="H68" i="5"/>
  <c r="H99" i="5"/>
  <c r="I102" i="5"/>
  <c r="H102" i="5" s="1"/>
  <c r="I103" i="5"/>
  <c r="H103" i="5" s="1"/>
  <c r="I104" i="5"/>
  <c r="H104" i="5" s="1"/>
  <c r="I105" i="5"/>
  <c r="H105" i="5" s="1"/>
  <c r="I106" i="5"/>
  <c r="H106" i="5" s="1"/>
  <c r="I107" i="5"/>
  <c r="H107" i="5" s="1"/>
  <c r="I108" i="5"/>
  <c r="H108" i="5" s="1"/>
  <c r="I109" i="5"/>
  <c r="H109" i="5" s="1"/>
  <c r="I110" i="5"/>
  <c r="H110" i="5" s="1"/>
  <c r="I111" i="5"/>
  <c r="H111" i="5" s="1"/>
  <c r="I112" i="5"/>
  <c r="H112" i="5" s="1"/>
  <c r="I113" i="5"/>
  <c r="H113" i="5" s="1"/>
  <c r="I114" i="5"/>
  <c r="H114" i="5" s="1"/>
  <c r="I115" i="5"/>
  <c r="H115" i="5" s="1"/>
  <c r="I116" i="5"/>
  <c r="H116" i="5" s="1"/>
  <c r="I117" i="5"/>
  <c r="H117" i="5" s="1"/>
  <c r="I118" i="5"/>
  <c r="H118" i="5" s="1"/>
  <c r="I119" i="5"/>
  <c r="H119" i="5" s="1"/>
  <c r="I121" i="5"/>
  <c r="H121" i="5" s="1"/>
  <c r="I122" i="5"/>
  <c r="H122" i="5" s="1"/>
  <c r="I123" i="5"/>
  <c r="H123" i="5" s="1"/>
  <c r="I125" i="5"/>
  <c r="H125" i="5" s="1"/>
  <c r="I131" i="5"/>
  <c r="H131" i="5" s="1"/>
  <c r="I132" i="5"/>
  <c r="H132" i="5" s="1"/>
  <c r="I133" i="5"/>
  <c r="H133" i="5" s="1"/>
  <c r="I134" i="5"/>
  <c r="H134" i="5" s="1"/>
  <c r="I135" i="5"/>
  <c r="H135" i="5" s="1"/>
  <c r="I136" i="5"/>
  <c r="H136" i="5" s="1"/>
  <c r="I137" i="5"/>
  <c r="H137" i="5" s="1"/>
  <c r="I138" i="5"/>
  <c r="H138" i="5" s="1"/>
  <c r="I139" i="5"/>
  <c r="H139" i="5" s="1"/>
  <c r="I140" i="5"/>
  <c r="H140" i="5" s="1"/>
  <c r="I141" i="5"/>
  <c r="H141" i="5" s="1"/>
  <c r="I142" i="5"/>
  <c r="H142" i="5" s="1"/>
  <c r="I143" i="5"/>
  <c r="H143" i="5" s="1"/>
  <c r="I144" i="5"/>
  <c r="H144" i="5" s="1"/>
  <c r="I145" i="5"/>
  <c r="H145" i="5" s="1"/>
  <c r="I146" i="5"/>
  <c r="H146" i="5" s="1"/>
  <c r="H151" i="5"/>
  <c r="H153" i="5"/>
  <c r="H158" i="5"/>
  <c r="H159" i="5"/>
  <c r="H174" i="5"/>
  <c r="H175" i="5"/>
  <c r="H68" i="6"/>
  <c r="D21" i="10" s="1"/>
  <c r="I32" i="9"/>
  <c r="D23" i="10" s="1"/>
  <c r="F28" i="8" s="1"/>
  <c r="D10" i="7"/>
  <c r="D19" i="10" s="1"/>
  <c r="F19" i="8" s="1"/>
  <c r="L39" i="5"/>
  <c r="L43" i="5"/>
  <c r="L45" i="5"/>
  <c r="H131" i="6"/>
  <c r="K131" i="6" s="1"/>
  <c r="I53" i="9"/>
  <c r="D37" i="10" s="1"/>
  <c r="F42" i="8" s="1"/>
  <c r="D15" i="7"/>
  <c r="D33" i="10" s="1"/>
  <c r="H134" i="6" s="1"/>
  <c r="P39" i="5"/>
  <c r="P43" i="5"/>
  <c r="P44" i="5"/>
  <c r="P49" i="5"/>
  <c r="P50" i="5" s="1"/>
  <c r="P185" i="5" s="1"/>
  <c r="R147" i="5"/>
  <c r="R187" i="5" s="1"/>
  <c r="R40" i="5"/>
  <c r="R183" i="5" s="1"/>
  <c r="R46" i="5"/>
  <c r="R184" i="5" s="1"/>
  <c r="R50" i="5"/>
  <c r="R185" i="5" s="1"/>
  <c r="R150" i="5"/>
  <c r="R156" i="5"/>
  <c r="R176" i="5"/>
  <c r="R189" i="5" s="1"/>
  <c r="N147" i="5"/>
  <c r="N187" i="5" s="1"/>
  <c r="N40" i="5"/>
  <c r="N183" i="5" s="1"/>
  <c r="N46" i="5"/>
  <c r="N184" i="5" s="1"/>
  <c r="N50" i="5"/>
  <c r="N185" i="5" s="1"/>
  <c r="N150" i="5"/>
  <c r="N156" i="5"/>
  <c r="N176" i="5"/>
  <c r="N189" i="5" s="1"/>
  <c r="J147" i="5"/>
  <c r="J187" i="5" s="1"/>
  <c r="J40" i="5"/>
  <c r="J183" i="5" s="1"/>
  <c r="J46" i="5"/>
  <c r="J184" i="5" s="1"/>
  <c r="J50" i="5"/>
  <c r="J185" i="5" s="1"/>
  <c r="J150" i="5"/>
  <c r="J156" i="5"/>
  <c r="J176" i="5"/>
  <c r="J189" i="5" s="1"/>
  <c r="F176" i="5"/>
  <c r="F189" i="5" s="1"/>
  <c r="F150" i="5"/>
  <c r="F156" i="5"/>
  <c r="F147" i="5"/>
  <c r="F187" i="5" s="1"/>
  <c r="F40" i="5"/>
  <c r="F183" i="5" s="1"/>
  <c r="F46" i="5"/>
  <c r="F184" i="5" s="1"/>
  <c r="F50" i="5"/>
  <c r="F185" i="5" s="1"/>
  <c r="P179" i="5"/>
  <c r="P180" i="5"/>
  <c r="L180" i="5"/>
  <c r="D179" i="5"/>
  <c r="D180" i="5"/>
  <c r="H137" i="6"/>
  <c r="D36" i="10" s="1"/>
  <c r="H74" i="6"/>
  <c r="D22" i="10" s="1"/>
  <c r="P181" i="5"/>
  <c r="L181" i="5"/>
  <c r="D181" i="5"/>
  <c r="P33" i="5"/>
  <c r="P32" i="5"/>
  <c r="P31" i="5"/>
  <c r="L33" i="5"/>
  <c r="D33" i="5"/>
  <c r="D32" i="5"/>
  <c r="D31" i="5"/>
  <c r="H11" i="6"/>
  <c r="D8" i="10" s="1"/>
  <c r="K7" i="7"/>
  <c r="K8" i="7"/>
  <c r="K9" i="7"/>
  <c r="K10" i="7"/>
  <c r="K11" i="7"/>
  <c r="K12" i="7"/>
  <c r="K13" i="7"/>
  <c r="K14" i="7"/>
  <c r="K15" i="7"/>
  <c r="K16" i="7"/>
  <c r="K17" i="7"/>
  <c r="K18" i="7"/>
  <c r="K19" i="7"/>
  <c r="K20" i="7"/>
  <c r="K21" i="7"/>
  <c r="K22" i="7"/>
  <c r="K23" i="7"/>
  <c r="K24" i="7"/>
  <c r="K25" i="7"/>
  <c r="K26" i="7"/>
  <c r="K27" i="7"/>
  <c r="K28" i="7"/>
  <c r="K29" i="7"/>
  <c r="K30" i="7"/>
  <c r="K31" i="7"/>
  <c r="K6" i="7"/>
  <c r="J7" i="7"/>
  <c r="L7" i="7"/>
  <c r="J8" i="7"/>
  <c r="L8" i="7"/>
  <c r="J9" i="7"/>
  <c r="L9" i="7"/>
  <c r="J10" i="7"/>
  <c r="L10" i="7"/>
  <c r="J11" i="7"/>
  <c r="L11" i="7"/>
  <c r="J12" i="7"/>
  <c r="L12" i="7"/>
  <c r="J13" i="7"/>
  <c r="L13" i="7"/>
  <c r="J14" i="7"/>
  <c r="L14" i="7"/>
  <c r="J15" i="7"/>
  <c r="L15" i="7"/>
  <c r="J16" i="7"/>
  <c r="L16" i="7"/>
  <c r="J17" i="7"/>
  <c r="L17" i="7"/>
  <c r="J18" i="7"/>
  <c r="L18" i="7"/>
  <c r="J19" i="7"/>
  <c r="L19" i="7"/>
  <c r="J20" i="7"/>
  <c r="L20" i="7"/>
  <c r="J21" i="7"/>
  <c r="L21" i="7"/>
  <c r="J22" i="7"/>
  <c r="L22" i="7"/>
  <c r="J23" i="7"/>
  <c r="L23" i="7"/>
  <c r="J24" i="7"/>
  <c r="L24" i="7"/>
  <c r="J25" i="7"/>
  <c r="L25" i="7"/>
  <c r="J26" i="7"/>
  <c r="L26" i="7"/>
  <c r="J27" i="7"/>
  <c r="L27" i="7"/>
  <c r="J28" i="7"/>
  <c r="L28" i="7"/>
  <c r="J29" i="7"/>
  <c r="L29" i="7"/>
  <c r="J30" i="7"/>
  <c r="L30" i="7"/>
  <c r="J31" i="7"/>
  <c r="L31" i="7"/>
  <c r="J6" i="7"/>
  <c r="L6" i="7"/>
  <c r="E54" i="5" l="1"/>
  <c r="N55" i="5"/>
  <c r="N186" i="5" s="1"/>
  <c r="R55" i="5"/>
  <c r="R186" i="5" s="1"/>
  <c r="J55" i="5"/>
  <c r="J186" i="5" s="1"/>
  <c r="F55" i="5"/>
  <c r="F186" i="5" s="1"/>
  <c r="P54" i="5"/>
  <c r="P19" i="14" s="1"/>
  <c r="L54" i="5"/>
  <c r="L19" i="14" s="1"/>
  <c r="D234" i="5"/>
  <c r="D314" i="5" s="1"/>
  <c r="E53" i="5"/>
  <c r="P53" i="5"/>
  <c r="P9" i="14" s="1"/>
  <c r="H53" i="5"/>
  <c r="L53" i="5"/>
  <c r="D53" i="5"/>
  <c r="H54" i="5"/>
  <c r="I54" i="5"/>
  <c r="Q54" i="5"/>
  <c r="M54" i="5"/>
  <c r="I53" i="5"/>
  <c r="M53" i="5"/>
  <c r="Q53" i="5"/>
  <c r="I314" i="5"/>
  <c r="L314" i="5"/>
  <c r="M314" i="5"/>
  <c r="Q314" i="5"/>
  <c r="E314" i="5"/>
  <c r="P314" i="5"/>
  <c r="H314" i="5"/>
  <c r="R171" i="5"/>
  <c r="R188" i="5" s="1"/>
  <c r="R190" i="5" s="1"/>
  <c r="P162" i="5"/>
  <c r="M50" i="5"/>
  <c r="M185" i="5" s="1"/>
  <c r="I68" i="6"/>
  <c r="N81" i="6" s="1"/>
  <c r="AU40" i="6"/>
  <c r="AU49" i="6"/>
  <c r="AU56" i="6"/>
  <c r="AU27" i="6"/>
  <c r="AU54" i="6"/>
  <c r="AU52" i="6"/>
  <c r="AU6" i="6"/>
  <c r="AU21" i="6"/>
  <c r="AU25" i="6"/>
  <c r="AU29" i="6"/>
  <c r="AU30" i="6"/>
  <c r="AU26" i="6"/>
  <c r="AU43" i="6"/>
  <c r="K5" i="6"/>
  <c r="AU15" i="6"/>
  <c r="AU48" i="6"/>
  <c r="AU39" i="6"/>
  <c r="AU19" i="6"/>
  <c r="AU9" i="6"/>
  <c r="AU14" i="6"/>
  <c r="AU10" i="6"/>
  <c r="AU24" i="6"/>
  <c r="AU7" i="6"/>
  <c r="AU17" i="6"/>
  <c r="J5" i="6"/>
  <c r="AU31" i="6"/>
  <c r="AU36" i="6"/>
  <c r="AU38" i="6"/>
  <c r="AU18" i="6"/>
  <c r="AU22" i="6"/>
  <c r="AU8" i="6"/>
  <c r="AU46" i="6"/>
  <c r="AU42" i="6"/>
  <c r="AU13" i="6"/>
  <c r="AU63" i="6"/>
  <c r="AU50" i="6"/>
  <c r="AU12" i="6"/>
  <c r="AU35" i="6"/>
  <c r="AU53" i="6"/>
  <c r="AU37" i="6"/>
  <c r="AU45" i="6"/>
  <c r="AU47" i="6"/>
  <c r="AU44" i="6"/>
  <c r="AU51" i="6"/>
  <c r="AU20" i="6"/>
  <c r="AU33" i="6"/>
  <c r="AU11" i="6"/>
  <c r="AU34" i="6"/>
  <c r="AU41" i="6"/>
  <c r="AU23" i="6"/>
  <c r="AU32" i="6"/>
  <c r="AU62" i="6"/>
  <c r="AU16" i="6"/>
  <c r="AU28" i="6"/>
  <c r="AU5" i="6"/>
  <c r="AU55" i="6"/>
  <c r="I5" i="6"/>
  <c r="G19" i="11"/>
  <c r="A36" i="5" s="1"/>
  <c r="G16" i="11"/>
  <c r="G59" i="11"/>
  <c r="G50" i="11"/>
  <c r="A199" i="5" s="1"/>
  <c r="G49" i="11"/>
  <c r="A197" i="5" s="1"/>
  <c r="G51" i="11"/>
  <c r="G199" i="5" s="1"/>
  <c r="G27" i="11"/>
  <c r="B314" i="5" s="1"/>
  <c r="G9" i="11"/>
  <c r="G23" i="11"/>
  <c r="B183" i="5" s="1"/>
  <c r="G38" i="11"/>
  <c r="A161" i="5" s="1"/>
  <c r="G56" i="11"/>
  <c r="B176" i="5" s="1"/>
  <c r="G24" i="11"/>
  <c r="A42" i="5" s="1"/>
  <c r="G18" i="11"/>
  <c r="G31" i="11"/>
  <c r="A57" i="5" s="1"/>
  <c r="G6" i="11"/>
  <c r="G17" i="11"/>
  <c r="G33" i="11"/>
  <c r="A59" i="5" s="1"/>
  <c r="G7" i="11"/>
  <c r="G48" i="11"/>
  <c r="G195" i="5" s="1"/>
  <c r="E5" i="11"/>
  <c r="E4" i="10" s="1"/>
  <c r="C5" i="8" s="1"/>
  <c r="J11" i="8" s="1"/>
  <c r="G15" i="11"/>
  <c r="G41" i="11"/>
  <c r="B162" i="5" s="1"/>
  <c r="G45" i="11"/>
  <c r="E17" i="5" s="1"/>
  <c r="G32" i="11"/>
  <c r="A58" i="5" s="1"/>
  <c r="G25" i="11"/>
  <c r="B46" i="5" s="1"/>
  <c r="G42" i="11"/>
  <c r="B188" i="5" s="1"/>
  <c r="G34" i="11"/>
  <c r="A60" i="5" s="1"/>
  <c r="G35" i="11"/>
  <c r="A61" i="5" s="1"/>
  <c r="G43" i="11"/>
  <c r="A177" i="5" s="1"/>
  <c r="G29" i="11"/>
  <c r="A49" i="5" s="1"/>
  <c r="G54" i="11"/>
  <c r="G22" i="11"/>
  <c r="A39" i="5" s="1"/>
  <c r="G36" i="11"/>
  <c r="A62" i="5" s="1"/>
  <c r="G5" i="11"/>
  <c r="G46" i="11"/>
  <c r="G30" i="11"/>
  <c r="B185" i="5" s="1"/>
  <c r="G10" i="11"/>
  <c r="G39" i="11"/>
  <c r="B150" i="5" s="1"/>
  <c r="G53" i="11"/>
  <c r="C149" i="5" s="1"/>
  <c r="G58" i="11"/>
  <c r="B195" i="5" s="1"/>
  <c r="G12" i="11"/>
  <c r="G8" i="11"/>
  <c r="G28" i="11"/>
  <c r="A48" i="5" s="1"/>
  <c r="G13" i="11"/>
  <c r="G37" i="11"/>
  <c r="B147" i="5" s="1"/>
  <c r="G40" i="11"/>
  <c r="B156" i="5" s="1"/>
  <c r="G55" i="11"/>
  <c r="A173" i="5" s="1"/>
  <c r="G47" i="11"/>
  <c r="A195" i="5" s="1"/>
  <c r="G26" i="11"/>
  <c r="G44" i="11"/>
  <c r="G52" i="11"/>
  <c r="E25" i="5" s="1"/>
  <c r="G14" i="11"/>
  <c r="F171" i="5"/>
  <c r="F188" i="5" s="1"/>
  <c r="I50" i="5"/>
  <c r="I185" i="5" s="1"/>
  <c r="M176" i="5"/>
  <c r="M189" i="5" s="1"/>
  <c r="J171" i="5"/>
  <c r="J188" i="5" s="1"/>
  <c r="H71" i="6"/>
  <c r="E176" i="5"/>
  <c r="E189" i="5" s="1"/>
  <c r="Q50" i="5"/>
  <c r="Q185" i="5" s="1"/>
  <c r="I46" i="5"/>
  <c r="I184" i="5" s="1"/>
  <c r="I156" i="5"/>
  <c r="N171" i="5"/>
  <c r="N188" i="5" s="1"/>
  <c r="N190" i="5" s="1"/>
  <c r="P40" i="5"/>
  <c r="P183" i="5" s="1"/>
  <c r="D162" i="5"/>
  <c r="H150" i="5"/>
  <c r="I162" i="5"/>
  <c r="M150" i="5"/>
  <c r="L162" i="5"/>
  <c r="M162" i="5"/>
  <c r="H162" i="5"/>
  <c r="I176" i="5"/>
  <c r="I189" i="5" s="1"/>
  <c r="E162" i="5"/>
  <c r="H44" i="5"/>
  <c r="H46" i="5" s="1"/>
  <c r="H184" i="5" s="1"/>
  <c r="I150" i="5"/>
  <c r="M156" i="5"/>
  <c r="Q150" i="5"/>
  <c r="Q162" i="5"/>
  <c r="L40" i="5"/>
  <c r="L183" i="5" s="1"/>
  <c r="Q40" i="5"/>
  <c r="Q183" i="5" s="1"/>
  <c r="Q156" i="5"/>
  <c r="K68" i="6"/>
  <c r="P85" i="6" s="1"/>
  <c r="J68" i="6"/>
  <c r="L68" i="6"/>
  <c r="E21" i="10" s="1"/>
  <c r="G25" i="8" s="1"/>
  <c r="I26" i="9"/>
  <c r="M26" i="9" s="1"/>
  <c r="F25" i="8"/>
  <c r="P137" i="6"/>
  <c r="P163" i="6"/>
  <c r="P179" i="6"/>
  <c r="P170" i="6"/>
  <c r="P162" i="6"/>
  <c r="P157" i="6"/>
  <c r="P173" i="6"/>
  <c r="E150" i="5"/>
  <c r="I40" i="5"/>
  <c r="I183" i="5" s="1"/>
  <c r="H156" i="5"/>
  <c r="P159" i="5"/>
  <c r="P156" i="5" s="1"/>
  <c r="E50" i="5"/>
  <c r="E185" i="5" s="1"/>
  <c r="L46" i="5"/>
  <c r="L184" i="5" s="1"/>
  <c r="D176" i="5"/>
  <c r="D189" i="5" s="1"/>
  <c r="F33" i="8"/>
  <c r="M147" i="5"/>
  <c r="M187" i="5" s="1"/>
  <c r="H176" i="5"/>
  <c r="H189" i="5" s="1"/>
  <c r="I147" i="5"/>
  <c r="I187" i="5" s="1"/>
  <c r="E40" i="5"/>
  <c r="E183" i="5" s="1"/>
  <c r="P150" i="5"/>
  <c r="E156" i="5"/>
  <c r="P176" i="5"/>
  <c r="P189" i="5" s="1"/>
  <c r="D150" i="5"/>
  <c r="P132" i="6"/>
  <c r="P142" i="6"/>
  <c r="P146" i="6"/>
  <c r="P184" i="6"/>
  <c r="P183" i="6"/>
  <c r="P188" i="6"/>
  <c r="L147" i="5"/>
  <c r="P151" i="6"/>
  <c r="P160" i="6"/>
  <c r="P148" i="6"/>
  <c r="P177" i="6"/>
  <c r="D35" i="10"/>
  <c r="J131" i="6"/>
  <c r="L131" i="6"/>
  <c r="E35" i="10" s="1"/>
  <c r="G39" i="8" s="1"/>
  <c r="P176" i="6"/>
  <c r="P180" i="6"/>
  <c r="P189" i="6"/>
  <c r="P140" i="6"/>
  <c r="P46" i="5"/>
  <c r="P184" i="5" s="1"/>
  <c r="P185" i="6"/>
  <c r="P154" i="6"/>
  <c r="P174" i="6"/>
  <c r="P167" i="6"/>
  <c r="P165" i="6"/>
  <c r="P168" i="6"/>
  <c r="P171" i="6"/>
  <c r="P145" i="6"/>
  <c r="P143" i="6"/>
  <c r="P178" i="6"/>
  <c r="P156" i="6"/>
  <c r="P182" i="6"/>
  <c r="P153" i="6"/>
  <c r="P159" i="6"/>
  <c r="P186" i="6"/>
  <c r="P164" i="6"/>
  <c r="P133" i="6"/>
  <c r="P136" i="6"/>
  <c r="P139" i="6"/>
  <c r="P161" i="6"/>
  <c r="P175" i="6"/>
  <c r="P134" i="6"/>
  <c r="P172" i="6"/>
  <c r="P141" i="6"/>
  <c r="P144" i="6"/>
  <c r="P147" i="6"/>
  <c r="P169" i="6"/>
  <c r="P138" i="6"/>
  <c r="P158" i="6"/>
  <c r="P135" i="6"/>
  <c r="P149" i="6"/>
  <c r="P152" i="6"/>
  <c r="P155" i="6"/>
  <c r="I131" i="6"/>
  <c r="P187" i="6"/>
  <c r="P181" i="6"/>
  <c r="P166" i="6"/>
  <c r="P150" i="6"/>
  <c r="D147" i="5"/>
  <c r="Q46" i="5"/>
  <c r="Q184" i="5" s="1"/>
  <c r="H58" i="5"/>
  <c r="H147" i="5" s="1"/>
  <c r="H187" i="5" s="1"/>
  <c r="L156" i="5"/>
  <c r="D46" i="5"/>
  <c r="D184" i="5" s="1"/>
  <c r="L176" i="5"/>
  <c r="L189" i="5" s="1"/>
  <c r="E147" i="5"/>
  <c r="E187" i="5" s="1"/>
  <c r="M46" i="5"/>
  <c r="M184" i="5" s="1"/>
  <c r="Q176" i="5"/>
  <c r="Q189" i="5" s="1"/>
  <c r="H40" i="5"/>
  <c r="H183" i="5" s="1"/>
  <c r="D156" i="5"/>
  <c r="G21" i="11"/>
  <c r="G20" i="11"/>
  <c r="D4" i="10"/>
  <c r="G11" i="11"/>
  <c r="L150" i="5"/>
  <c r="E46" i="5"/>
  <c r="E184" i="5" s="1"/>
  <c r="M40" i="5"/>
  <c r="M183" i="5" s="1"/>
  <c r="Q147" i="5"/>
  <c r="Q187" i="5" s="1"/>
  <c r="D7" i="10"/>
  <c r="I5" i="9" s="1"/>
  <c r="K5" i="9" s="1"/>
  <c r="P147" i="5"/>
  <c r="F8" i="14"/>
  <c r="D40" i="5"/>
  <c r="D183" i="5" s="1"/>
  <c r="D5" i="10"/>
  <c r="H8" i="6" s="1"/>
  <c r="F190" i="5" l="1"/>
  <c r="D54" i="5"/>
  <c r="F19" i="14" s="1"/>
  <c r="E55" i="5"/>
  <c r="E186" i="5" s="1"/>
  <c r="L55" i="5"/>
  <c r="L186" i="5" s="1"/>
  <c r="J190" i="5"/>
  <c r="A207" i="5"/>
  <c r="A213" i="5"/>
  <c r="C48" i="5"/>
  <c r="C42" i="5"/>
  <c r="C155" i="5"/>
  <c r="C161" i="5"/>
  <c r="C173" i="5"/>
  <c r="C36" i="5"/>
  <c r="C57" i="5"/>
  <c r="L9" i="14"/>
  <c r="Q55" i="5"/>
  <c r="Q186" i="5" s="1"/>
  <c r="I55" i="5"/>
  <c r="I186" i="5" s="1"/>
  <c r="H55" i="5"/>
  <c r="H186" i="5" s="1"/>
  <c r="M55" i="5"/>
  <c r="M186" i="5" s="1"/>
  <c r="A52" i="5"/>
  <c r="A29" i="5"/>
  <c r="A4" i="5"/>
  <c r="A3" i="5"/>
  <c r="A5" i="5"/>
  <c r="A2" i="5"/>
  <c r="B55" i="5"/>
  <c r="A6" i="5"/>
  <c r="H178" i="5"/>
  <c r="H208" i="5"/>
  <c r="F182" i="5"/>
  <c r="R212" i="5"/>
  <c r="F212" i="5"/>
  <c r="J212" i="5"/>
  <c r="N212" i="5"/>
  <c r="M34" i="5"/>
  <c r="I212" i="5"/>
  <c r="Q212" i="5"/>
  <c r="E212" i="5"/>
  <c r="M212" i="5"/>
  <c r="A53" i="5"/>
  <c r="A215" i="5"/>
  <c r="P178" i="5"/>
  <c r="D208" i="5"/>
  <c r="L208" i="5"/>
  <c r="P208" i="5"/>
  <c r="A208" i="5"/>
  <c r="D34" i="5"/>
  <c r="H212" i="5"/>
  <c r="P212" i="5"/>
  <c r="D212" i="5"/>
  <c r="L212" i="5"/>
  <c r="A229" i="5"/>
  <c r="A178" i="5"/>
  <c r="D11" i="10"/>
  <c r="E9" i="5" s="1"/>
  <c r="AV20" i="6"/>
  <c r="N7" i="6"/>
  <c r="N15" i="6"/>
  <c r="N23" i="6"/>
  <c r="N31" i="6"/>
  <c r="N39" i="6"/>
  <c r="N47" i="6"/>
  <c r="N55" i="6"/>
  <c r="N63" i="6"/>
  <c r="N10" i="6"/>
  <c r="N18" i="6"/>
  <c r="N26" i="6"/>
  <c r="N34" i="6"/>
  <c r="N42" i="6"/>
  <c r="N50" i="6"/>
  <c r="N58" i="6"/>
  <c r="N43" i="6"/>
  <c r="N13" i="6"/>
  <c r="N21" i="6"/>
  <c r="N29" i="6"/>
  <c r="N37" i="6"/>
  <c r="N45" i="6"/>
  <c r="N53" i="6"/>
  <c r="N61" i="6"/>
  <c r="N19" i="6"/>
  <c r="N27" i="6"/>
  <c r="N35" i="6"/>
  <c r="N51" i="6"/>
  <c r="N12" i="6"/>
  <c r="N20" i="6"/>
  <c r="N28" i="6"/>
  <c r="N44" i="6"/>
  <c r="N52" i="6"/>
  <c r="N8" i="6"/>
  <c r="N16" i="6"/>
  <c r="N24" i="6"/>
  <c r="N32" i="6"/>
  <c r="N40" i="6"/>
  <c r="N48" i="6"/>
  <c r="N56" i="6"/>
  <c r="N6" i="6"/>
  <c r="N11" i="6"/>
  <c r="N59" i="6"/>
  <c r="N60" i="6"/>
  <c r="N14" i="6"/>
  <c r="N22" i="6"/>
  <c r="N30" i="6"/>
  <c r="N38" i="6"/>
  <c r="N46" i="6"/>
  <c r="N54" i="6"/>
  <c r="N62" i="6"/>
  <c r="N9" i="6"/>
  <c r="N17" i="6"/>
  <c r="N25" i="6"/>
  <c r="N33" i="6"/>
  <c r="N41" i="6"/>
  <c r="N49" i="6"/>
  <c r="N57" i="6"/>
  <c r="N36" i="6"/>
  <c r="O6" i="6"/>
  <c r="O12" i="6"/>
  <c r="O20" i="6"/>
  <c r="O28" i="6"/>
  <c r="O36" i="6"/>
  <c r="O44" i="6"/>
  <c r="O52" i="6"/>
  <c r="O60" i="6"/>
  <c r="O7" i="6"/>
  <c r="O15" i="6"/>
  <c r="O23" i="6"/>
  <c r="O31" i="6"/>
  <c r="O39" i="6"/>
  <c r="O47" i="6"/>
  <c r="O55" i="6"/>
  <c r="O63" i="6"/>
  <c r="O16" i="6"/>
  <c r="O17" i="6"/>
  <c r="O57" i="6"/>
  <c r="O10" i="6"/>
  <c r="O18" i="6"/>
  <c r="O26" i="6"/>
  <c r="O34" i="6"/>
  <c r="O42" i="6"/>
  <c r="O50" i="6"/>
  <c r="O58" i="6"/>
  <c r="O8" i="6"/>
  <c r="O40" i="6"/>
  <c r="O56" i="6"/>
  <c r="O25" i="6"/>
  <c r="O33" i="6"/>
  <c r="O13" i="6"/>
  <c r="O21" i="6"/>
  <c r="O29" i="6"/>
  <c r="O37" i="6"/>
  <c r="O45" i="6"/>
  <c r="O53" i="6"/>
  <c r="O61" i="6"/>
  <c r="O24" i="6"/>
  <c r="O32" i="6"/>
  <c r="O48" i="6"/>
  <c r="O9" i="6"/>
  <c r="O41" i="6"/>
  <c r="O49" i="6"/>
  <c r="O11" i="6"/>
  <c r="O19" i="6"/>
  <c r="O27" i="6"/>
  <c r="O35" i="6"/>
  <c r="O43" i="6"/>
  <c r="O51" i="6"/>
  <c r="O59" i="6"/>
  <c r="O14" i="6"/>
  <c r="O22" i="6"/>
  <c r="O30" i="6"/>
  <c r="O38" i="6"/>
  <c r="O46" i="6"/>
  <c r="O54" i="6"/>
  <c r="O62" i="6"/>
  <c r="P9" i="6"/>
  <c r="P17" i="6"/>
  <c r="P25" i="6"/>
  <c r="P33" i="6"/>
  <c r="P41" i="6"/>
  <c r="P49" i="6"/>
  <c r="P57" i="6"/>
  <c r="P13" i="6"/>
  <c r="P45" i="6"/>
  <c r="P61" i="6"/>
  <c r="P14" i="6"/>
  <c r="P62" i="6"/>
  <c r="P12" i="6"/>
  <c r="P20" i="6"/>
  <c r="P28" i="6"/>
  <c r="P36" i="6"/>
  <c r="P44" i="6"/>
  <c r="P52" i="6"/>
  <c r="P60" i="6"/>
  <c r="P7" i="6"/>
  <c r="P15" i="6"/>
  <c r="P23" i="6"/>
  <c r="P31" i="6"/>
  <c r="P39" i="6"/>
  <c r="P47" i="6"/>
  <c r="P55" i="6"/>
  <c r="P63" i="6"/>
  <c r="P21" i="6"/>
  <c r="P29" i="6"/>
  <c r="P22" i="6"/>
  <c r="P38" i="6"/>
  <c r="P10" i="6"/>
  <c r="P18" i="6"/>
  <c r="P26" i="6"/>
  <c r="P34" i="6"/>
  <c r="P42" i="6"/>
  <c r="P50" i="6"/>
  <c r="P58" i="6"/>
  <c r="P37" i="6"/>
  <c r="P53" i="6"/>
  <c r="P30" i="6"/>
  <c r="P8" i="6"/>
  <c r="P16" i="6"/>
  <c r="P24" i="6"/>
  <c r="P32" i="6"/>
  <c r="P40" i="6"/>
  <c r="P48" i="6"/>
  <c r="P56" i="6"/>
  <c r="P11" i="6"/>
  <c r="P19" i="6"/>
  <c r="P27" i="6"/>
  <c r="P35" i="6"/>
  <c r="P43" i="6"/>
  <c r="P51" i="6"/>
  <c r="P59" i="6"/>
  <c r="P46" i="6"/>
  <c r="P54" i="6"/>
  <c r="L34" i="5"/>
  <c r="R15" i="9"/>
  <c r="R8" i="9"/>
  <c r="R13" i="9"/>
  <c r="R6" i="9"/>
  <c r="R11" i="9"/>
  <c r="R17" i="9"/>
  <c r="R20" i="9"/>
  <c r="R18" i="9"/>
  <c r="R9" i="9"/>
  <c r="R12" i="9"/>
  <c r="R10" i="9"/>
  <c r="R16" i="9"/>
  <c r="R7" i="9"/>
  <c r="R14" i="9"/>
  <c r="R19" i="9"/>
  <c r="J182" i="5"/>
  <c r="E7" i="5"/>
  <c r="N34" i="5"/>
  <c r="P34" i="5"/>
  <c r="P182" i="5"/>
  <c r="D178" i="5"/>
  <c r="E18" i="10"/>
  <c r="J34" i="5"/>
  <c r="B50" i="5"/>
  <c r="E32" i="10"/>
  <c r="N97" i="6"/>
  <c r="N92" i="6"/>
  <c r="N103" i="6"/>
  <c r="N96" i="6"/>
  <c r="N118" i="6"/>
  <c r="P100" i="6"/>
  <c r="A155" i="5"/>
  <c r="D182" i="5"/>
  <c r="L182" i="5"/>
  <c r="H182" i="5"/>
  <c r="A149" i="5"/>
  <c r="H34" i="5"/>
  <c r="B40" i="5"/>
  <c r="B171" i="5"/>
  <c r="M171" i="5"/>
  <c r="M188" i="5" s="1"/>
  <c r="N95" i="6"/>
  <c r="P79" i="6"/>
  <c r="P114" i="6"/>
  <c r="N116" i="6"/>
  <c r="N125" i="6"/>
  <c r="P94" i="6"/>
  <c r="N74" i="6"/>
  <c r="N113" i="6"/>
  <c r="N109" i="6"/>
  <c r="N87" i="6"/>
  <c r="N126" i="6"/>
  <c r="P101" i="6"/>
  <c r="P86" i="6"/>
  <c r="P117" i="6"/>
  <c r="N99" i="6"/>
  <c r="N100" i="6"/>
  <c r="P108" i="6"/>
  <c r="P109" i="6"/>
  <c r="P75" i="6"/>
  <c r="N124" i="6"/>
  <c r="N102" i="6"/>
  <c r="N85" i="6"/>
  <c r="P72" i="6"/>
  <c r="P71" i="6"/>
  <c r="P74" i="6"/>
  <c r="P112" i="6"/>
  <c r="P88" i="6"/>
  <c r="P122" i="6"/>
  <c r="P78" i="6"/>
  <c r="N77" i="6"/>
  <c r="N75" i="6"/>
  <c r="N98" i="6"/>
  <c r="P77" i="6"/>
  <c r="P92" i="6"/>
  <c r="P81" i="6"/>
  <c r="P104" i="6"/>
  <c r="N79" i="6"/>
  <c r="P90" i="6"/>
  <c r="P96" i="6"/>
  <c r="N91" i="6"/>
  <c r="N120" i="6"/>
  <c r="N115" i="6"/>
  <c r="N112" i="6"/>
  <c r="P97" i="6"/>
  <c r="P123" i="6"/>
  <c r="P83" i="6"/>
  <c r="P102" i="6"/>
  <c r="N83" i="6"/>
  <c r="N122" i="6"/>
  <c r="P89" i="6"/>
  <c r="N82" i="6"/>
  <c r="N108" i="6"/>
  <c r="N105" i="6"/>
  <c r="N73" i="6"/>
  <c r="P95" i="6"/>
  <c r="N78" i="6"/>
  <c r="P80" i="6"/>
  <c r="N110" i="6"/>
  <c r="P113" i="6"/>
  <c r="N101" i="6"/>
  <c r="P84" i="6"/>
  <c r="P105" i="6"/>
  <c r="N106" i="6"/>
  <c r="N71" i="6"/>
  <c r="N88" i="6"/>
  <c r="N84" i="6"/>
  <c r="P107" i="6"/>
  <c r="P87" i="6"/>
  <c r="N121" i="6"/>
  <c r="N111" i="6"/>
  <c r="N86" i="6"/>
  <c r="N69" i="6"/>
  <c r="N123" i="6"/>
  <c r="P73" i="6"/>
  <c r="P115" i="6"/>
  <c r="N90" i="6"/>
  <c r="P99" i="6"/>
  <c r="P76" i="6"/>
  <c r="P118" i="6"/>
  <c r="N76" i="6"/>
  <c r="P126" i="6"/>
  <c r="N104" i="6"/>
  <c r="P98" i="6"/>
  <c r="N119" i="6"/>
  <c r="N94" i="6"/>
  <c r="N72" i="6"/>
  <c r="N93" i="6"/>
  <c r="N70" i="6"/>
  <c r="N117" i="6"/>
  <c r="P125" i="6"/>
  <c r="P93" i="6"/>
  <c r="N107" i="6"/>
  <c r="P103" i="6"/>
  <c r="N114" i="6"/>
  <c r="N89" i="6"/>
  <c r="N80" i="6"/>
  <c r="AV12" i="6"/>
  <c r="AV19" i="6"/>
  <c r="AV7" i="6"/>
  <c r="AV43" i="6"/>
  <c r="AV42" i="6"/>
  <c r="AV23" i="6"/>
  <c r="AV11" i="6"/>
  <c r="AV54" i="6"/>
  <c r="AV22" i="6"/>
  <c r="AV37" i="6"/>
  <c r="AV15" i="6"/>
  <c r="AV33" i="6"/>
  <c r="AV45" i="6"/>
  <c r="AV41" i="6"/>
  <c r="AV6" i="6"/>
  <c r="AV63" i="6"/>
  <c r="AV62" i="6"/>
  <c r="AV46" i="6"/>
  <c r="AV31" i="6"/>
  <c r="AV24" i="6"/>
  <c r="AV40" i="6"/>
  <c r="AV26" i="6"/>
  <c r="AV10" i="6"/>
  <c r="AV55" i="6"/>
  <c r="AV44" i="6"/>
  <c r="AV52" i="6"/>
  <c r="AV8" i="6"/>
  <c r="P6" i="6"/>
  <c r="AV14" i="6"/>
  <c r="AV35" i="6"/>
  <c r="AV25" i="6"/>
  <c r="AV30" i="6"/>
  <c r="AV49" i="6"/>
  <c r="AV27" i="6"/>
  <c r="AV39" i="6"/>
  <c r="AV38" i="6"/>
  <c r="AV13" i="6"/>
  <c r="AV36" i="6"/>
  <c r="AV9" i="6"/>
  <c r="AV16" i="6"/>
  <c r="AV47" i="6"/>
  <c r="AV29" i="6"/>
  <c r="AV48" i="6"/>
  <c r="AV53" i="6"/>
  <c r="AV5" i="6"/>
  <c r="AV50" i="6"/>
  <c r="AV32" i="6"/>
  <c r="AV18" i="6"/>
  <c r="AV21" i="6"/>
  <c r="AV34" i="6"/>
  <c r="AV17" i="6"/>
  <c r="P30" i="5"/>
  <c r="L30" i="5"/>
  <c r="F34" i="5"/>
  <c r="L178" i="5"/>
  <c r="N182" i="5"/>
  <c r="D30" i="5"/>
  <c r="A30" i="5"/>
  <c r="R34" i="5"/>
  <c r="R182" i="5"/>
  <c r="I182" i="5"/>
  <c r="B187" i="5"/>
  <c r="E16" i="5"/>
  <c r="J25" i="8"/>
  <c r="D25" i="10" s="1"/>
  <c r="E18" i="5" s="1"/>
  <c r="B189" i="5"/>
  <c r="A190" i="5"/>
  <c r="B186" i="5"/>
  <c r="E26" i="5"/>
  <c r="AV56" i="6"/>
  <c r="AV28" i="6"/>
  <c r="AV51" i="6"/>
  <c r="M5" i="9"/>
  <c r="M182" i="5"/>
  <c r="E34" i="5"/>
  <c r="Q182" i="5"/>
  <c r="Q34" i="5"/>
  <c r="E182" i="5"/>
  <c r="B184" i="5"/>
  <c r="I34" i="5"/>
  <c r="E8" i="5"/>
  <c r="H30" i="5"/>
  <c r="P121" i="6"/>
  <c r="P111" i="6"/>
  <c r="P116" i="6"/>
  <c r="P69" i="6"/>
  <c r="P106" i="6"/>
  <c r="P119" i="6"/>
  <c r="I171" i="5"/>
  <c r="I188" i="5" s="1"/>
  <c r="P70" i="6"/>
  <c r="H171" i="5"/>
  <c r="H188" i="5" s="1"/>
  <c r="A37" i="5"/>
  <c r="L171" i="5"/>
  <c r="L188" i="5" s="1"/>
  <c r="N26" i="9"/>
  <c r="J26" i="9"/>
  <c r="Q28" i="9" s="1"/>
  <c r="W28" i="9" s="1"/>
  <c r="K26" i="9"/>
  <c r="R39" i="9" s="1"/>
  <c r="F11" i="8"/>
  <c r="L26" i="9"/>
  <c r="S33" i="9" s="1"/>
  <c r="E171" i="5"/>
  <c r="E188" i="5" s="1"/>
  <c r="O84" i="6"/>
  <c r="O102" i="6"/>
  <c r="O117" i="6"/>
  <c r="O121" i="6"/>
  <c r="O103" i="6"/>
  <c r="O74" i="6"/>
  <c r="O101" i="6"/>
  <c r="O75" i="6"/>
  <c r="O92" i="6"/>
  <c r="O110" i="6"/>
  <c r="O88" i="6"/>
  <c r="O76" i="6"/>
  <c r="O111" i="6"/>
  <c r="O82" i="6"/>
  <c r="O109" i="6"/>
  <c r="O78" i="6"/>
  <c r="O114" i="6"/>
  <c r="O83" i="6"/>
  <c r="O125" i="6"/>
  <c r="O118" i="6"/>
  <c r="O73" i="6"/>
  <c r="O96" i="6"/>
  <c r="O119" i="6"/>
  <c r="O90" i="6"/>
  <c r="O104" i="6"/>
  <c r="O91" i="6"/>
  <c r="O72" i="6"/>
  <c r="O126" i="6"/>
  <c r="O81" i="6"/>
  <c r="O112" i="6"/>
  <c r="O69" i="6"/>
  <c r="O106" i="6"/>
  <c r="O108" i="6"/>
  <c r="O97" i="6"/>
  <c r="O77" i="6"/>
  <c r="O99" i="6"/>
  <c r="O70" i="6"/>
  <c r="O100" i="6"/>
  <c r="O89" i="6"/>
  <c r="O71" i="6"/>
  <c r="O98" i="6"/>
  <c r="O122" i="6"/>
  <c r="O115" i="6"/>
  <c r="O86" i="6"/>
  <c r="O116" i="6"/>
  <c r="O105" i="6"/>
  <c r="O87" i="6"/>
  <c r="O80" i="6"/>
  <c r="O85" i="6"/>
  <c r="O107" i="6"/>
  <c r="O79" i="6"/>
  <c r="O123" i="6"/>
  <c r="O94" i="6"/>
  <c r="O124" i="6"/>
  <c r="O113" i="6"/>
  <c r="O95" i="6"/>
  <c r="O120" i="6"/>
  <c r="O93" i="6"/>
  <c r="P171" i="5"/>
  <c r="D171" i="5"/>
  <c r="P91" i="6"/>
  <c r="P82" i="6"/>
  <c r="P120" i="6"/>
  <c r="P110" i="6"/>
  <c r="P124" i="6"/>
  <c r="Q171" i="5"/>
  <c r="Q188" i="5" s="1"/>
  <c r="N5" i="9"/>
  <c r="J5" i="9"/>
  <c r="Q16" i="9" s="1"/>
  <c r="W16" i="9" s="1"/>
  <c r="P55" i="5"/>
  <c r="P186" i="5" s="1"/>
  <c r="L5" i="9"/>
  <c r="D187" i="5"/>
  <c r="F20" i="14"/>
  <c r="L20" i="14"/>
  <c r="L21" i="14" s="1"/>
  <c r="L187" i="5"/>
  <c r="A5" i="7"/>
  <c r="I8" i="9"/>
  <c r="D18" i="10"/>
  <c r="I29" i="9" s="1"/>
  <c r="D32" i="10"/>
  <c r="I50" i="9" s="1"/>
  <c r="B5" i="8"/>
  <c r="J39" i="8"/>
  <c r="D39" i="10" s="1"/>
  <c r="E27" i="5" s="1"/>
  <c r="A54" i="5"/>
  <c r="A38" i="5"/>
  <c r="O150" i="6"/>
  <c r="O147" i="6"/>
  <c r="O144" i="6"/>
  <c r="O159" i="6"/>
  <c r="O157" i="6"/>
  <c r="O188" i="6"/>
  <c r="O153" i="6"/>
  <c r="O182" i="6"/>
  <c r="O179" i="6"/>
  <c r="O176" i="6"/>
  <c r="O146" i="6"/>
  <c r="O189" i="6"/>
  <c r="O186" i="6"/>
  <c r="O156" i="6"/>
  <c r="O137" i="6"/>
  <c r="O174" i="6"/>
  <c r="O171" i="6"/>
  <c r="O168" i="6"/>
  <c r="O183" i="6"/>
  <c r="O181" i="6"/>
  <c r="O170" i="6"/>
  <c r="O148" i="6"/>
  <c r="O169" i="6"/>
  <c r="O166" i="6"/>
  <c r="O163" i="6"/>
  <c r="O160" i="6"/>
  <c r="O175" i="6"/>
  <c r="O173" i="6"/>
  <c r="O154" i="6"/>
  <c r="O145" i="6"/>
  <c r="O143" i="6"/>
  <c r="O172" i="6"/>
  <c r="O177" i="6"/>
  <c r="O132" i="6"/>
  <c r="O184" i="6"/>
  <c r="O135" i="6"/>
  <c r="O164" i="6"/>
  <c r="O185" i="6"/>
  <c r="O136" i="6"/>
  <c r="O139" i="6"/>
  <c r="O151" i="6"/>
  <c r="O180" i="6"/>
  <c r="O140" i="6"/>
  <c r="O158" i="6"/>
  <c r="O152" i="6"/>
  <c r="O165" i="6"/>
  <c r="O161" i="6"/>
  <c r="O142" i="6"/>
  <c r="O149" i="6"/>
  <c r="O134" i="6"/>
  <c r="O178" i="6"/>
  <c r="O141" i="6"/>
  <c r="O155" i="6"/>
  <c r="O167" i="6"/>
  <c r="O138" i="6"/>
  <c r="O187" i="6"/>
  <c r="O162" i="6"/>
  <c r="O133" i="6"/>
  <c r="I47" i="9"/>
  <c r="F39" i="8"/>
  <c r="T37" i="9"/>
  <c r="T28" i="9"/>
  <c r="T30" i="9"/>
  <c r="T38" i="9"/>
  <c r="T33" i="9"/>
  <c r="T40" i="9"/>
  <c r="T34" i="9"/>
  <c r="T31" i="9"/>
  <c r="T29" i="9"/>
  <c r="T35" i="9"/>
  <c r="T32" i="9"/>
  <c r="T39" i="9"/>
  <c r="T36" i="9"/>
  <c r="T27" i="9"/>
  <c r="T41" i="9"/>
  <c r="N164" i="6"/>
  <c r="N133" i="6"/>
  <c r="N160" i="6"/>
  <c r="N162" i="6"/>
  <c r="N148" i="6"/>
  <c r="N171" i="6"/>
  <c r="N174" i="6"/>
  <c r="N185" i="6"/>
  <c r="N159" i="6"/>
  <c r="N181" i="6"/>
  <c r="N172" i="6"/>
  <c r="N157" i="6"/>
  <c r="N139" i="6"/>
  <c r="N142" i="6"/>
  <c r="N153" i="6"/>
  <c r="N167" i="6"/>
  <c r="N136" i="6"/>
  <c r="N138" i="6"/>
  <c r="N173" i="6"/>
  <c r="N147" i="6"/>
  <c r="N150" i="6"/>
  <c r="N161" i="6"/>
  <c r="N175" i="6"/>
  <c r="N144" i="6"/>
  <c r="N146" i="6"/>
  <c r="N189" i="6"/>
  <c r="N155" i="6"/>
  <c r="N158" i="6"/>
  <c r="N169" i="6"/>
  <c r="N151" i="6"/>
  <c r="N184" i="6"/>
  <c r="N156" i="6"/>
  <c r="N145" i="6"/>
  <c r="N178" i="6"/>
  <c r="N183" i="6"/>
  <c r="N154" i="6"/>
  <c r="N163" i="6"/>
  <c r="N177" i="6"/>
  <c r="N143" i="6"/>
  <c r="N176" i="6"/>
  <c r="N132" i="6"/>
  <c r="N137" i="6"/>
  <c r="N141" i="6"/>
  <c r="N170" i="6"/>
  <c r="N179" i="6"/>
  <c r="N180" i="6"/>
  <c r="N149" i="6"/>
  <c r="N187" i="6"/>
  <c r="N165" i="6"/>
  <c r="N186" i="6"/>
  <c r="N134" i="6"/>
  <c r="N135" i="6"/>
  <c r="N168" i="6"/>
  <c r="N188" i="6"/>
  <c r="N182" i="6"/>
  <c r="N152" i="6"/>
  <c r="N140" i="6"/>
  <c r="N166" i="6"/>
  <c r="P187" i="5"/>
  <c r="P20" i="14"/>
  <c r="P21" i="14" s="1"/>
  <c r="F5" i="8"/>
  <c r="F21" i="14" l="1"/>
  <c r="E190" i="5"/>
  <c r="H190" i="5"/>
  <c r="I190" i="5"/>
  <c r="Q190" i="5"/>
  <c r="M190" i="5"/>
  <c r="V11" i="9"/>
  <c r="T11" i="9"/>
  <c r="T20" i="9"/>
  <c r="T18" i="9"/>
  <c r="T9" i="9"/>
  <c r="T16" i="9"/>
  <c r="T7" i="9"/>
  <c r="T14" i="9"/>
  <c r="T6" i="9"/>
  <c r="T12" i="9"/>
  <c r="T15" i="9"/>
  <c r="T8" i="9"/>
  <c r="T19" i="9"/>
  <c r="T17" i="9"/>
  <c r="T10" i="9"/>
  <c r="T13" i="9"/>
  <c r="S13" i="9"/>
  <c r="V13" i="9" s="1"/>
  <c r="S6" i="9"/>
  <c r="V6" i="9" s="1"/>
  <c r="S11" i="9"/>
  <c r="S20" i="9"/>
  <c r="V20" i="9" s="1"/>
  <c r="S18" i="9"/>
  <c r="V18" i="9" s="1"/>
  <c r="S9" i="9"/>
  <c r="V9" i="9" s="1"/>
  <c r="S16" i="9"/>
  <c r="V16" i="9" s="1"/>
  <c r="S7" i="9"/>
  <c r="V7" i="9" s="1"/>
  <c r="S17" i="9"/>
  <c r="V17" i="9" s="1"/>
  <c r="S14" i="9"/>
  <c r="V14" i="9" s="1"/>
  <c r="S15" i="9"/>
  <c r="V15" i="9" s="1"/>
  <c r="S12" i="9"/>
  <c r="V12" i="9" s="1"/>
  <c r="S19" i="9"/>
  <c r="V19" i="9" s="1"/>
  <c r="S10" i="9"/>
  <c r="V10" i="9" s="1"/>
  <c r="S8" i="9"/>
  <c r="V8" i="9" s="1"/>
  <c r="R38" i="9"/>
  <c r="V38" i="9" s="1"/>
  <c r="Q40" i="9"/>
  <c r="W40" i="9" s="1"/>
  <c r="Q37" i="9"/>
  <c r="W37" i="9" s="1"/>
  <c r="Q27" i="9"/>
  <c r="W27" i="9" s="1"/>
  <c r="Q31" i="9"/>
  <c r="W31" i="9" s="1"/>
  <c r="Q34" i="9"/>
  <c r="W34" i="9" s="1"/>
  <c r="R31" i="9"/>
  <c r="Q33" i="9"/>
  <c r="W33" i="9" s="1"/>
  <c r="Q35" i="9"/>
  <c r="W35" i="9" s="1"/>
  <c r="Q30" i="9"/>
  <c r="W30" i="9" s="1"/>
  <c r="R36" i="9"/>
  <c r="R41" i="9"/>
  <c r="S38" i="9"/>
  <c r="S32" i="9"/>
  <c r="Q41" i="9"/>
  <c r="W41" i="9" s="1"/>
  <c r="S40" i="9"/>
  <c r="Q39" i="9"/>
  <c r="W39" i="9" s="1"/>
  <c r="Q36" i="9"/>
  <c r="W36" i="9" s="1"/>
  <c r="Q32" i="9"/>
  <c r="W32" i="9" s="1"/>
  <c r="Q29" i="9"/>
  <c r="W29" i="9" s="1"/>
  <c r="Q38" i="9"/>
  <c r="W38" i="9" s="1"/>
  <c r="S31" i="9"/>
  <c r="R29" i="9"/>
  <c r="R35" i="9"/>
  <c r="S28" i="9"/>
  <c r="R28" i="9"/>
  <c r="R30" i="9"/>
  <c r="S37" i="9"/>
  <c r="S36" i="9"/>
  <c r="S30" i="9"/>
  <c r="R33" i="9"/>
  <c r="V33" i="9" s="1"/>
  <c r="R27" i="9"/>
  <c r="S39" i="9"/>
  <c r="V39" i="9" s="1"/>
  <c r="S27" i="9"/>
  <c r="R40" i="9"/>
  <c r="R34" i="9"/>
  <c r="S35" i="9"/>
  <c r="S41" i="9"/>
  <c r="R32" i="9"/>
  <c r="S34" i="9"/>
  <c r="S29" i="9"/>
  <c r="R37" i="9"/>
  <c r="L10" i="14"/>
  <c r="L11" i="14" s="1"/>
  <c r="L30" i="14" s="1"/>
  <c r="L37" i="14" s="1"/>
  <c r="Q14" i="9"/>
  <c r="W14" i="9" s="1"/>
  <c r="Q12" i="9"/>
  <c r="W12" i="9" s="1"/>
  <c r="Q10" i="9"/>
  <c r="W10" i="9" s="1"/>
  <c r="Q8" i="9"/>
  <c r="W8" i="9" s="1"/>
  <c r="Q6" i="9"/>
  <c r="W6" i="9" s="1"/>
  <c r="Q15" i="9"/>
  <c r="W15" i="9" s="1"/>
  <c r="Q13" i="9"/>
  <c r="W13" i="9" s="1"/>
  <c r="Q19" i="9"/>
  <c r="W19" i="9" s="1"/>
  <c r="Q17" i="9"/>
  <c r="W17" i="9" s="1"/>
  <c r="Q11" i="9"/>
  <c r="W11" i="9" s="1"/>
  <c r="Q9" i="9"/>
  <c r="W9" i="9" s="1"/>
  <c r="Q7" i="9"/>
  <c r="W7" i="9" s="1"/>
  <c r="Q20" i="9"/>
  <c r="W20" i="9" s="1"/>
  <c r="Q18" i="9"/>
  <c r="W18" i="9" s="1"/>
  <c r="F10" i="14"/>
  <c r="D188" i="5"/>
  <c r="P10" i="14"/>
  <c r="P11" i="14" s="1"/>
  <c r="P30" i="14" s="1"/>
  <c r="P37" i="14" s="1"/>
  <c r="P188" i="5"/>
  <c r="P190" i="5" s="1"/>
  <c r="L190" i="5"/>
  <c r="K47" i="9"/>
  <c r="L47" i="9"/>
  <c r="J47" i="9"/>
  <c r="M47" i="9"/>
  <c r="N47" i="9"/>
  <c r="I5" i="7"/>
  <c r="I7" i="7"/>
  <c r="I30" i="7"/>
  <c r="I18" i="7"/>
  <c r="I23" i="7"/>
  <c r="I15" i="7"/>
  <c r="I26" i="7"/>
  <c r="I16" i="7"/>
  <c r="I6" i="7"/>
  <c r="I27" i="7"/>
  <c r="I31" i="7"/>
  <c r="I8" i="7"/>
  <c r="I11" i="7"/>
  <c r="I24" i="7"/>
  <c r="I9" i="7"/>
  <c r="I12" i="7"/>
  <c r="I21" i="7"/>
  <c r="I14" i="7"/>
  <c r="I25" i="7"/>
  <c r="I28" i="7"/>
  <c r="I22" i="7"/>
  <c r="I13" i="7"/>
  <c r="I19" i="7"/>
  <c r="I17" i="7"/>
  <c r="I20" i="7"/>
  <c r="I29" i="7"/>
  <c r="I10" i="7"/>
  <c r="P44" i="14" l="1"/>
  <c r="P195" i="5" s="1"/>
  <c r="L44" i="14"/>
  <c r="L195" i="5" s="1"/>
  <c r="V36" i="9"/>
  <c r="V34" i="9"/>
  <c r="V41" i="9"/>
  <c r="V31" i="9"/>
  <c r="V35" i="9"/>
  <c r="V37" i="9"/>
  <c r="V28" i="9"/>
  <c r="V40" i="9"/>
  <c r="V32" i="9"/>
  <c r="V29" i="9"/>
  <c r="V30" i="9"/>
  <c r="V27" i="9"/>
  <c r="J11" i="9"/>
  <c r="R55" i="9"/>
  <c r="R48" i="9"/>
  <c r="R56" i="9"/>
  <c r="R51" i="9"/>
  <c r="R59" i="9"/>
  <c r="R52" i="9"/>
  <c r="R60" i="9"/>
  <c r="R53" i="9"/>
  <c r="R61" i="9"/>
  <c r="R54" i="9"/>
  <c r="R62" i="9"/>
  <c r="R57" i="9"/>
  <c r="R58" i="9"/>
  <c r="R50" i="9"/>
  <c r="R49" i="9"/>
  <c r="E10" i="7"/>
  <c r="D20" i="10" s="1"/>
  <c r="F15" i="7"/>
  <c r="E33" i="10" s="1"/>
  <c r="I134" i="6" s="1"/>
  <c r="F10" i="7"/>
  <c r="E19" i="10" s="1"/>
  <c r="I71" i="6" s="1"/>
  <c r="F5" i="7"/>
  <c r="E5" i="10" s="1"/>
  <c r="I8" i="6" s="1"/>
  <c r="E15" i="7"/>
  <c r="D34" i="10" s="1"/>
  <c r="E5" i="7"/>
  <c r="D6" i="10" s="1"/>
  <c r="F8" i="8" s="1"/>
  <c r="S54" i="9"/>
  <c r="S61" i="9"/>
  <c r="S55" i="9"/>
  <c r="S57" i="9"/>
  <c r="S49" i="9"/>
  <c r="S53" i="9"/>
  <c r="S60" i="9"/>
  <c r="S62" i="9"/>
  <c r="S51" i="9"/>
  <c r="S50" i="9"/>
  <c r="S56" i="9"/>
  <c r="S58" i="9"/>
  <c r="S59" i="9"/>
  <c r="S48" i="9"/>
  <c r="S52" i="9"/>
  <c r="T50" i="9"/>
  <c r="T56" i="9"/>
  <c r="T58" i="9"/>
  <c r="T52" i="9"/>
  <c r="T59" i="9"/>
  <c r="T48" i="9"/>
  <c r="T55" i="9"/>
  <c r="T57" i="9"/>
  <c r="T49" i="9"/>
  <c r="T53" i="9"/>
  <c r="T60" i="9"/>
  <c r="T62" i="9"/>
  <c r="T51" i="9"/>
  <c r="T61" i="9"/>
  <c r="T54" i="9"/>
  <c r="Q51" i="9"/>
  <c r="W51" i="9" s="1"/>
  <c r="Q58" i="9"/>
  <c r="W58" i="9" s="1"/>
  <c r="Q54" i="9"/>
  <c r="W54" i="9" s="1"/>
  <c r="Q61" i="9"/>
  <c r="W61" i="9" s="1"/>
  <c r="Q49" i="9"/>
  <c r="W49" i="9" s="1"/>
  <c r="Q52" i="9"/>
  <c r="W52" i="9" s="1"/>
  <c r="Q59" i="9"/>
  <c r="W59" i="9" s="1"/>
  <c r="Q50" i="9"/>
  <c r="W50" i="9" s="1"/>
  <c r="Q55" i="9"/>
  <c r="W55" i="9" s="1"/>
  <c r="Q57" i="9"/>
  <c r="W57" i="9" s="1"/>
  <c r="Q53" i="9"/>
  <c r="W53" i="9" s="1"/>
  <c r="Q60" i="9"/>
  <c r="W60" i="9" s="1"/>
  <c r="Q62" i="9"/>
  <c r="W62" i="9" s="1"/>
  <c r="Q56" i="9"/>
  <c r="W56" i="9" s="1"/>
  <c r="Q48" i="9"/>
  <c r="W48" i="9" s="1"/>
  <c r="E9" i="10" l="1"/>
  <c r="G14" i="8" s="1"/>
  <c r="V56" i="9"/>
  <c r="V58" i="9"/>
  <c r="V57" i="9"/>
  <c r="P33" i="8"/>
  <c r="O33" i="8"/>
  <c r="P19" i="8"/>
  <c r="O19" i="8"/>
  <c r="P5" i="8"/>
  <c r="O5" i="8"/>
  <c r="V62" i="9"/>
  <c r="V60" i="9"/>
  <c r="N33" i="8"/>
  <c r="M33" i="8"/>
  <c r="N19" i="8"/>
  <c r="M19" i="8"/>
  <c r="V49" i="9"/>
  <c r="J32" i="9"/>
  <c r="E23" i="10" s="1"/>
  <c r="G28" i="8" s="1"/>
  <c r="V51" i="9"/>
  <c r="V54" i="9"/>
  <c r="V48" i="9"/>
  <c r="V53" i="9"/>
  <c r="V52" i="9"/>
  <c r="V50" i="9"/>
  <c r="V59" i="9"/>
  <c r="V55" i="9"/>
  <c r="V61" i="9"/>
  <c r="F22" i="8"/>
  <c r="B14" i="5"/>
  <c r="I5" i="8"/>
  <c r="J5" i="8"/>
  <c r="M5" i="8"/>
  <c r="K5" i="8"/>
  <c r="B5" i="5"/>
  <c r="L5" i="8"/>
  <c r="N5" i="8"/>
  <c r="F36" i="8"/>
  <c r="B23" i="5"/>
  <c r="T12" i="6"/>
  <c r="R22" i="6"/>
  <c r="S35" i="6"/>
  <c r="T22" i="6"/>
  <c r="R50" i="6"/>
  <c r="R9" i="6"/>
  <c r="R34" i="6"/>
  <c r="R23" i="6"/>
  <c r="S25" i="6"/>
  <c r="R38" i="6"/>
  <c r="T30" i="6"/>
  <c r="S7" i="6"/>
  <c r="T45" i="6"/>
  <c r="R7" i="6"/>
  <c r="S51" i="6"/>
  <c r="R26" i="6"/>
  <c r="R52" i="6"/>
  <c r="T40" i="6"/>
  <c r="R24" i="6"/>
  <c r="T16" i="6"/>
  <c r="R63" i="6"/>
  <c r="R56" i="6"/>
  <c r="R16" i="6"/>
  <c r="S30" i="6"/>
  <c r="S8" i="6"/>
  <c r="T58" i="6"/>
  <c r="S50" i="6"/>
  <c r="S24" i="6"/>
  <c r="R21" i="6"/>
  <c r="S27" i="6"/>
  <c r="R57" i="6"/>
  <c r="T50" i="6"/>
  <c r="T56" i="6"/>
  <c r="T26" i="6"/>
  <c r="T15" i="6"/>
  <c r="T49" i="6"/>
  <c r="R30" i="6"/>
  <c r="S9" i="6"/>
  <c r="T39" i="6"/>
  <c r="S16" i="6"/>
  <c r="R46" i="6"/>
  <c r="T54" i="6"/>
  <c r="T20" i="6"/>
  <c r="S31" i="6"/>
  <c r="R49" i="6"/>
  <c r="S62" i="6"/>
  <c r="S15" i="6"/>
  <c r="R54" i="6"/>
  <c r="T32" i="6"/>
  <c r="S20" i="6"/>
  <c r="R44" i="6"/>
  <c r="R15" i="6"/>
  <c r="T9" i="6"/>
  <c r="T14" i="6"/>
  <c r="T24" i="6"/>
  <c r="S49" i="6"/>
  <c r="T34" i="6"/>
  <c r="T21" i="6"/>
  <c r="R10" i="6"/>
  <c r="S22" i="6"/>
  <c r="S57" i="6"/>
  <c r="S46" i="6"/>
  <c r="R42" i="6"/>
  <c r="R61" i="6"/>
  <c r="R27" i="6"/>
  <c r="S17" i="6"/>
  <c r="R35" i="6"/>
  <c r="S63" i="6"/>
  <c r="S40" i="6"/>
  <c r="R39" i="6"/>
  <c r="T42" i="6"/>
  <c r="S39" i="6"/>
  <c r="T25" i="6"/>
  <c r="R53" i="6"/>
  <c r="S56" i="6"/>
  <c r="R28" i="6"/>
  <c r="S38" i="6"/>
  <c r="T6" i="6"/>
  <c r="T60" i="6"/>
  <c r="T55" i="6"/>
  <c r="S28" i="6"/>
  <c r="S60" i="6"/>
  <c r="R14" i="6"/>
  <c r="T47" i="6"/>
  <c r="R33" i="6"/>
  <c r="T35" i="6"/>
  <c r="T28" i="6"/>
  <c r="S34" i="6"/>
  <c r="S21" i="6"/>
  <c r="R8" i="6"/>
  <c r="T23" i="6"/>
  <c r="R58" i="6"/>
  <c r="T46" i="6"/>
  <c r="S26" i="6"/>
  <c r="T63" i="6"/>
  <c r="T57" i="6"/>
  <c r="T8" i="6"/>
  <c r="R12" i="6"/>
  <c r="T27" i="6"/>
  <c r="S6" i="6"/>
  <c r="S53" i="6"/>
  <c r="T52" i="6"/>
  <c r="R25" i="6"/>
  <c r="R29" i="6"/>
  <c r="S23" i="6"/>
  <c r="S12" i="6"/>
  <c r="T38" i="6"/>
  <c r="R40" i="6"/>
  <c r="S58" i="6"/>
  <c r="T11" i="6"/>
  <c r="T36" i="6"/>
  <c r="R37" i="6"/>
  <c r="T51" i="6"/>
  <c r="R18" i="6"/>
  <c r="S37" i="6"/>
  <c r="R45" i="6"/>
  <c r="T18" i="6"/>
  <c r="R43" i="6"/>
  <c r="T29" i="6"/>
  <c r="T44" i="6"/>
  <c r="R55" i="6"/>
  <c r="T61" i="6"/>
  <c r="T17" i="6"/>
  <c r="R31" i="6"/>
  <c r="S11" i="6"/>
  <c r="S44" i="6"/>
  <c r="S14" i="6"/>
  <c r="T10" i="6"/>
  <c r="T7" i="6"/>
  <c r="R48" i="6"/>
  <c r="S43" i="6"/>
  <c r="T59" i="6"/>
  <c r="R47" i="6"/>
  <c r="S41" i="6"/>
  <c r="S36" i="6"/>
  <c r="R41" i="6"/>
  <c r="S33" i="6"/>
  <c r="S32" i="6"/>
  <c r="S10" i="6"/>
  <c r="S54" i="6"/>
  <c r="R62" i="6"/>
  <c r="S52" i="6"/>
  <c r="R11" i="6"/>
  <c r="R59" i="6"/>
  <c r="S55" i="6"/>
  <c r="S48" i="6"/>
  <c r="T33" i="6"/>
  <c r="T41" i="6"/>
  <c r="R36" i="6"/>
  <c r="T62" i="6"/>
  <c r="R17" i="6"/>
  <c r="T53" i="6"/>
  <c r="S47" i="6"/>
  <c r="S45" i="6"/>
  <c r="S29" i="6"/>
  <c r="S13" i="6"/>
  <c r="T37" i="6"/>
  <c r="R13" i="6"/>
  <c r="T48" i="6"/>
  <c r="R20" i="6"/>
  <c r="T31" i="6"/>
  <c r="S61" i="6"/>
  <c r="R6" i="6"/>
  <c r="S18" i="6"/>
  <c r="S59" i="6"/>
  <c r="R32" i="6"/>
  <c r="S42" i="6"/>
  <c r="R60" i="6"/>
  <c r="R51" i="6"/>
  <c r="T43" i="6"/>
  <c r="T13" i="6"/>
  <c r="T19" i="6"/>
  <c r="S19" i="6"/>
  <c r="R19" i="6"/>
  <c r="S89" i="6"/>
  <c r="R83" i="6"/>
  <c r="T83" i="6"/>
  <c r="T89" i="6"/>
  <c r="R88" i="6"/>
  <c r="S101" i="6"/>
  <c r="S88" i="6"/>
  <c r="R84" i="6"/>
  <c r="R89" i="6"/>
  <c r="R71" i="6"/>
  <c r="T81" i="6"/>
  <c r="S80" i="6"/>
  <c r="S84" i="6"/>
  <c r="R114" i="6"/>
  <c r="R76" i="6"/>
  <c r="S100" i="6"/>
  <c r="S110" i="6"/>
  <c r="T107" i="6"/>
  <c r="T124" i="6"/>
  <c r="S97" i="6"/>
  <c r="S74" i="6"/>
  <c r="R111" i="6"/>
  <c r="S111" i="6"/>
  <c r="S103" i="6"/>
  <c r="T95" i="6"/>
  <c r="S79" i="6"/>
  <c r="T126" i="6"/>
  <c r="S86" i="6"/>
  <c r="T77" i="6"/>
  <c r="T103" i="6"/>
  <c r="S71" i="6"/>
  <c r="S106" i="6"/>
  <c r="T101" i="6"/>
  <c r="T71" i="6"/>
  <c r="S114" i="6"/>
  <c r="T84" i="6"/>
  <c r="S126" i="6"/>
  <c r="S83" i="6"/>
  <c r="R117" i="6"/>
  <c r="R81" i="6"/>
  <c r="T87" i="6"/>
  <c r="R105" i="6"/>
  <c r="T90" i="6"/>
  <c r="T106" i="6"/>
  <c r="R99" i="6"/>
  <c r="T99" i="6"/>
  <c r="R121" i="6"/>
  <c r="S72" i="6"/>
  <c r="R118" i="6"/>
  <c r="R101" i="6"/>
  <c r="T76" i="6"/>
  <c r="T88" i="6"/>
  <c r="R124" i="6"/>
  <c r="S107" i="6"/>
  <c r="T113" i="6"/>
  <c r="R108" i="6"/>
  <c r="R72" i="6"/>
  <c r="S113" i="6"/>
  <c r="R91" i="6"/>
  <c r="T79" i="6"/>
  <c r="S102" i="6"/>
  <c r="S109" i="6"/>
  <c r="T82" i="6"/>
  <c r="T75" i="6"/>
  <c r="S98" i="6"/>
  <c r="T118" i="6"/>
  <c r="S77" i="6"/>
  <c r="R98" i="6"/>
  <c r="R80" i="6"/>
  <c r="T117" i="6"/>
  <c r="R97" i="6"/>
  <c r="R106" i="6"/>
  <c r="T98" i="6"/>
  <c r="R73" i="6"/>
  <c r="R116" i="6"/>
  <c r="T112" i="6"/>
  <c r="R100" i="6"/>
  <c r="R115" i="6"/>
  <c r="R102" i="6"/>
  <c r="R69" i="6"/>
  <c r="R126" i="6"/>
  <c r="T96" i="6"/>
  <c r="S92" i="6"/>
  <c r="T121" i="6"/>
  <c r="S94" i="6"/>
  <c r="S81" i="6"/>
  <c r="S90" i="6"/>
  <c r="R104" i="6"/>
  <c r="T92" i="6"/>
  <c r="S115" i="6"/>
  <c r="S105" i="6"/>
  <c r="R74" i="6"/>
  <c r="S112" i="6"/>
  <c r="S73" i="6"/>
  <c r="R120" i="6"/>
  <c r="T104" i="6"/>
  <c r="S87" i="6"/>
  <c r="R86" i="6"/>
  <c r="T116" i="6"/>
  <c r="R82" i="6"/>
  <c r="R96" i="6"/>
  <c r="S76" i="6"/>
  <c r="T110" i="6"/>
  <c r="T109" i="6"/>
  <c r="T93" i="6"/>
  <c r="S69" i="6"/>
  <c r="T94" i="6"/>
  <c r="T120" i="6"/>
  <c r="T108" i="6"/>
  <c r="S95" i="6"/>
  <c r="R112" i="6"/>
  <c r="T114" i="6"/>
  <c r="S75" i="6"/>
  <c r="R123" i="6"/>
  <c r="T125" i="6"/>
  <c r="T80" i="6"/>
  <c r="S119" i="6"/>
  <c r="T119" i="6"/>
  <c r="R125" i="6"/>
  <c r="T122" i="6"/>
  <c r="R78" i="6"/>
  <c r="S120" i="6"/>
  <c r="R113" i="6"/>
  <c r="R79" i="6"/>
  <c r="T72" i="6"/>
  <c r="R85" i="6"/>
  <c r="S122" i="6"/>
  <c r="T115" i="6"/>
  <c r="S99" i="6"/>
  <c r="R122" i="6"/>
  <c r="S123" i="6"/>
  <c r="T74" i="6"/>
  <c r="R70" i="6"/>
  <c r="S118" i="6"/>
  <c r="S121" i="6"/>
  <c r="R109" i="6"/>
  <c r="T102" i="6"/>
  <c r="T105" i="6"/>
  <c r="S124" i="6"/>
  <c r="R119" i="6"/>
  <c r="T78" i="6"/>
  <c r="S91" i="6"/>
  <c r="S116" i="6"/>
  <c r="S85" i="6"/>
  <c r="T123" i="6"/>
  <c r="T100" i="6"/>
  <c r="S104" i="6"/>
  <c r="T70" i="6"/>
  <c r="R90" i="6"/>
  <c r="T111" i="6"/>
  <c r="T69" i="6"/>
  <c r="S78" i="6"/>
  <c r="S96" i="6"/>
  <c r="T85" i="6"/>
  <c r="R95" i="6"/>
  <c r="S82" i="6"/>
  <c r="S70" i="6"/>
  <c r="R87" i="6"/>
  <c r="T86" i="6"/>
  <c r="T97" i="6"/>
  <c r="S93" i="6"/>
  <c r="T91" i="6"/>
  <c r="S117" i="6"/>
  <c r="R103" i="6"/>
  <c r="R77" i="6"/>
  <c r="R75" i="6"/>
  <c r="R93" i="6"/>
  <c r="S125" i="6"/>
  <c r="S108" i="6"/>
  <c r="R107" i="6"/>
  <c r="R92" i="6"/>
  <c r="R110" i="6"/>
  <c r="T73" i="6"/>
  <c r="R94" i="6"/>
  <c r="T158" i="6"/>
  <c r="T166" i="6"/>
  <c r="T178" i="6"/>
  <c r="T138" i="6"/>
  <c r="T147" i="6"/>
  <c r="T140" i="6"/>
  <c r="T132" i="6"/>
  <c r="R136" i="6"/>
  <c r="T170" i="6"/>
  <c r="T172" i="6"/>
  <c r="S187" i="6"/>
  <c r="S144" i="6"/>
  <c r="R142" i="6"/>
  <c r="T183" i="6"/>
  <c r="R182" i="6"/>
  <c r="R184" i="6"/>
  <c r="T174" i="6"/>
  <c r="S151" i="6"/>
  <c r="R163" i="6"/>
  <c r="T139" i="6"/>
  <c r="T189" i="6"/>
  <c r="T141" i="6"/>
  <c r="R159" i="6"/>
  <c r="S152" i="6"/>
  <c r="R188" i="6"/>
  <c r="S143" i="6"/>
  <c r="R177" i="6"/>
  <c r="R164" i="6"/>
  <c r="R151" i="6"/>
  <c r="R158" i="6"/>
  <c r="R166" i="6"/>
  <c r="R178" i="6"/>
  <c r="T181" i="6"/>
  <c r="R161" i="6"/>
  <c r="R147" i="6"/>
  <c r="S140" i="6"/>
  <c r="S145" i="6"/>
  <c r="T136" i="6"/>
  <c r="S180" i="6"/>
  <c r="R170" i="6"/>
  <c r="S172" i="6"/>
  <c r="S176" i="6"/>
  <c r="T144" i="6"/>
  <c r="R154" i="6"/>
  <c r="R183" i="6"/>
  <c r="T149" i="6"/>
  <c r="T184" i="6"/>
  <c r="S174" i="6"/>
  <c r="R168" i="6"/>
  <c r="T163" i="6"/>
  <c r="S139" i="6"/>
  <c r="T156" i="6"/>
  <c r="S169" i="6"/>
  <c r="T134" i="6"/>
  <c r="T182" i="6"/>
  <c r="S163" i="6"/>
  <c r="S158" i="6"/>
  <c r="S186" i="6"/>
  <c r="S178" i="6"/>
  <c r="R181" i="6"/>
  <c r="S161" i="6"/>
  <c r="S141" i="6"/>
  <c r="R140" i="6"/>
  <c r="T145" i="6"/>
  <c r="T159" i="6"/>
  <c r="R180" i="6"/>
  <c r="R162" i="6"/>
  <c r="R172" i="6"/>
  <c r="T176" i="6"/>
  <c r="T167" i="6"/>
  <c r="T154" i="6"/>
  <c r="S183" i="6"/>
  <c r="S149" i="6"/>
  <c r="S175" i="6"/>
  <c r="R174" i="6"/>
  <c r="S168" i="6"/>
  <c r="T169" i="6"/>
  <c r="R139" i="6"/>
  <c r="R186" i="6"/>
  <c r="R171" i="6"/>
  <c r="T160" i="6"/>
  <c r="R148" i="6"/>
  <c r="S170" i="6"/>
  <c r="T153" i="6"/>
  <c r="T186" i="6"/>
  <c r="R189" i="6"/>
  <c r="S181" i="6"/>
  <c r="T161" i="6"/>
  <c r="R141" i="6"/>
  <c r="S165" i="6"/>
  <c r="R145" i="6"/>
  <c r="S159" i="6"/>
  <c r="T180" i="6"/>
  <c r="S162" i="6"/>
  <c r="T152" i="6"/>
  <c r="R176" i="6"/>
  <c r="R167" i="6"/>
  <c r="S188" i="6"/>
  <c r="S154" i="6"/>
  <c r="S160" i="6"/>
  <c r="R149" i="6"/>
  <c r="T175" i="6"/>
  <c r="S177" i="6"/>
  <c r="T168" i="6"/>
  <c r="R169" i="6"/>
  <c r="T148" i="6"/>
  <c r="T155" i="6"/>
  <c r="R165" i="6"/>
  <c r="T162" i="6"/>
  <c r="T157" i="6"/>
  <c r="R175" i="6"/>
  <c r="R179" i="6"/>
  <c r="R187" i="6"/>
  <c r="S184" i="6"/>
  <c r="T150" i="6"/>
  <c r="R133" i="6"/>
  <c r="T135" i="6"/>
  <c r="R146" i="6"/>
  <c r="S167" i="6"/>
  <c r="T142" i="6"/>
  <c r="R155" i="6"/>
  <c r="R137" i="6"/>
  <c r="S189" i="6"/>
  <c r="T133" i="6"/>
  <c r="R135" i="6"/>
  <c r="S173" i="6"/>
  <c r="T165" i="6"/>
  <c r="S146" i="6"/>
  <c r="S164" i="6"/>
  <c r="T171" i="6"/>
  <c r="R134" i="6"/>
  <c r="R152" i="6"/>
  <c r="R156" i="6"/>
  <c r="T185" i="6"/>
  <c r="T188" i="6"/>
  <c r="S157" i="6"/>
  <c r="R160" i="6"/>
  <c r="T143" i="6"/>
  <c r="S153" i="6"/>
  <c r="T177" i="6"/>
  <c r="T179" i="6"/>
  <c r="R150" i="6"/>
  <c r="S148" i="6"/>
  <c r="S155" i="6"/>
  <c r="S137" i="6"/>
  <c r="S138" i="6"/>
  <c r="S133" i="6"/>
  <c r="S135" i="6"/>
  <c r="T173" i="6"/>
  <c r="R132" i="6"/>
  <c r="T146" i="6"/>
  <c r="T164" i="6"/>
  <c r="S171" i="6"/>
  <c r="S134" i="6"/>
  <c r="T187" i="6"/>
  <c r="S156" i="6"/>
  <c r="R185" i="6"/>
  <c r="S142" i="6"/>
  <c r="R157" i="6"/>
  <c r="S182" i="6"/>
  <c r="R143" i="6"/>
  <c r="R153" i="6"/>
  <c r="T151" i="6"/>
  <c r="S179" i="6"/>
  <c r="S150" i="6"/>
  <c r="S166" i="6"/>
  <c r="T137" i="6"/>
  <c r="R138" i="6"/>
  <c r="S147" i="6"/>
  <c r="R173" i="6"/>
  <c r="S132" i="6"/>
  <c r="S136" i="6"/>
  <c r="R144" i="6"/>
  <c r="S185" i="6"/>
  <c r="J27" i="8" l="1"/>
  <c r="D26" i="10" s="1"/>
  <c r="J17" i="5" s="1"/>
  <c r="J28" i="8"/>
  <c r="D27" i="10" s="1"/>
  <c r="J18" i="5" s="1"/>
  <c r="J14" i="8"/>
  <c r="D13" i="10" s="1"/>
  <c r="J9" i="5" s="1"/>
  <c r="J13" i="8"/>
  <c r="D12" i="10" s="1"/>
  <c r="J8" i="5" s="1"/>
  <c r="X6" i="6" a="1"/>
  <c r="X6" i="6" s="1"/>
  <c r="J8" i="8"/>
  <c r="K8" i="8"/>
  <c r="J7" i="8"/>
  <c r="J53" i="9"/>
  <c r="E37" i="10" s="1"/>
  <c r="G42" i="8" s="1"/>
  <c r="X147" i="6" a="1"/>
  <c r="X147" i="6" s="1"/>
  <c r="X171" i="6" a="1"/>
  <c r="X171" i="6" s="1"/>
  <c r="X145" i="6" a="1"/>
  <c r="X145" i="6" s="1"/>
  <c r="X153" i="6" a="1"/>
  <c r="X153" i="6" s="1"/>
  <c r="X139" i="6" a="1"/>
  <c r="X139" i="6" s="1"/>
  <c r="X178" i="6" a="1"/>
  <c r="X178" i="6" s="1"/>
  <c r="X141" i="6" a="1"/>
  <c r="X141" i="6" s="1"/>
  <c r="X170" i="6" a="1"/>
  <c r="X170" i="6" s="1"/>
  <c r="X165" i="6" a="1"/>
  <c r="X165" i="6" s="1"/>
  <c r="X137" i="6" a="1"/>
  <c r="X137" i="6" s="1"/>
  <c r="X138" i="6" a="1"/>
  <c r="X138" i="6" s="1"/>
  <c r="X166" i="6" a="1"/>
  <c r="X166" i="6" s="1"/>
  <c r="X157" i="6" a="1"/>
  <c r="X157" i="6" s="1"/>
  <c r="X173" i="6" a="1"/>
  <c r="X173" i="6" s="1"/>
  <c r="X169" i="6" a="1"/>
  <c r="X169" i="6" s="1"/>
  <c r="X155" i="6" a="1"/>
  <c r="X155" i="6" s="1"/>
  <c r="X176" i="6" a="1"/>
  <c r="X176" i="6" s="1"/>
  <c r="X159" i="6" a="1"/>
  <c r="X159" i="6" s="1"/>
  <c r="X180" i="6" a="1"/>
  <c r="X180" i="6" s="1"/>
  <c r="X187" i="6" a="1"/>
  <c r="X187" i="6" s="1"/>
  <c r="X168" i="6" a="1"/>
  <c r="X168" i="6" s="1"/>
  <c r="X146" i="6" a="1"/>
  <c r="X146" i="6" s="1"/>
  <c r="X182" i="6" a="1"/>
  <c r="X182" i="6" s="1"/>
  <c r="X161" i="6" a="1"/>
  <c r="X161" i="6" s="1"/>
  <c r="X188" i="6" a="1"/>
  <c r="X188" i="6" s="1"/>
  <c r="X172" i="6" a="1"/>
  <c r="X172" i="6" s="1"/>
  <c r="X179" i="6" a="1"/>
  <c r="X179" i="6" s="1"/>
  <c r="X181" i="6" a="1"/>
  <c r="X181" i="6" s="1"/>
  <c r="X144" i="6" a="1"/>
  <c r="X144" i="6" s="1"/>
  <c r="X164" i="6" a="1"/>
  <c r="X164" i="6" s="1"/>
  <c r="X175" i="6" a="1"/>
  <c r="X175" i="6" s="1"/>
  <c r="X132" i="6" a="1"/>
  <c r="X132" i="6" s="1"/>
  <c r="X189" i="6" a="1"/>
  <c r="X189" i="6" s="1"/>
  <c r="X134" i="6" a="1"/>
  <c r="X134" i="6" s="1"/>
  <c r="X148" i="6" a="1"/>
  <c r="X148" i="6" s="1"/>
  <c r="X136" i="6" a="1"/>
  <c r="X136" i="6" s="1"/>
  <c r="X177" i="6" a="1"/>
  <c r="X177" i="6" s="1"/>
  <c r="X183" i="6" a="1"/>
  <c r="X183" i="6" s="1"/>
  <c r="X156" i="6" a="1"/>
  <c r="X156" i="6" s="1"/>
  <c r="X140" i="6" a="1"/>
  <c r="X140" i="6" s="1"/>
  <c r="X162" i="6" a="1"/>
  <c r="X162" i="6" s="1"/>
  <c r="X185" i="6" a="1"/>
  <c r="X185" i="6" s="1"/>
  <c r="X150" i="6" a="1"/>
  <c r="X150" i="6" s="1"/>
  <c r="X154" i="6" a="1"/>
  <c r="X154" i="6" s="1"/>
  <c r="X143" i="6" a="1"/>
  <c r="X143" i="6" s="1"/>
  <c r="X149" i="6" a="1"/>
  <c r="X149" i="6" s="1"/>
  <c r="X160" i="6" a="1"/>
  <c r="X160" i="6" s="1"/>
  <c r="X133" i="6" a="1"/>
  <c r="X133" i="6" s="1"/>
  <c r="X163" i="6" a="1"/>
  <c r="X163" i="6" s="1"/>
  <c r="X174" i="6" a="1"/>
  <c r="X174" i="6" s="1"/>
  <c r="X142" i="6" a="1"/>
  <c r="X142" i="6" s="1"/>
  <c r="X158" i="6" a="1"/>
  <c r="X158" i="6" s="1"/>
  <c r="X167" i="6" a="1"/>
  <c r="X167" i="6" s="1"/>
  <c r="X184" i="6" a="1"/>
  <c r="X184" i="6" s="1"/>
  <c r="X152" i="6" a="1"/>
  <c r="X152" i="6" s="1"/>
  <c r="X135" i="6" a="1"/>
  <c r="X135" i="6" s="1"/>
  <c r="X151" i="6" a="1"/>
  <c r="X151" i="6" s="1"/>
  <c r="X186" i="6" a="1"/>
  <c r="X186" i="6" s="1"/>
  <c r="X55" i="6" a="1"/>
  <c r="X55" i="6" s="1"/>
  <c r="X63" i="6" a="1"/>
  <c r="X63" i="6" s="1"/>
  <c r="X19" i="6" a="1"/>
  <c r="X19" i="6" s="1"/>
  <c r="X17" i="6" a="1"/>
  <c r="X17" i="6" s="1"/>
  <c r="X32" i="6" a="1"/>
  <c r="X32" i="6" s="1"/>
  <c r="X35" i="6" a="1"/>
  <c r="X35" i="6" s="1"/>
  <c r="X25" i="6" a="1"/>
  <c r="X25" i="6" s="1"/>
  <c r="X41" i="6" a="1"/>
  <c r="X41" i="6" s="1"/>
  <c r="X54" i="6" a="1"/>
  <c r="X54" i="6" s="1"/>
  <c r="X13" i="6" a="1"/>
  <c r="X13" i="6" s="1"/>
  <c r="X8" i="6" a="1"/>
  <c r="X8" i="6" s="1"/>
  <c r="X18" i="6" a="1"/>
  <c r="X18" i="6" s="1"/>
  <c r="X50" i="6" a="1"/>
  <c r="X50" i="6" s="1"/>
  <c r="X43" i="6" a="1"/>
  <c r="X43" i="6" s="1"/>
  <c r="X36" i="6" a="1"/>
  <c r="X36" i="6" s="1"/>
  <c r="X30" i="6" a="1"/>
  <c r="X30" i="6" s="1"/>
  <c r="X51" i="6" a="1"/>
  <c r="X51" i="6" s="1"/>
  <c r="X48" i="6" a="1"/>
  <c r="X48" i="6" s="1"/>
  <c r="X22" i="6" a="1"/>
  <c r="X22" i="6" s="1"/>
  <c r="X52" i="6" a="1"/>
  <c r="X52" i="6" s="1"/>
  <c r="X40" i="6" a="1"/>
  <c r="X40" i="6" s="1"/>
  <c r="X26" i="6" a="1"/>
  <c r="X26" i="6" s="1"/>
  <c r="X47" i="6" a="1"/>
  <c r="X47" i="6" s="1"/>
  <c r="X7" i="6" a="1"/>
  <c r="X7" i="6" s="1"/>
  <c r="X39" i="6" a="1"/>
  <c r="X39" i="6" s="1"/>
  <c r="X49" i="6" a="1"/>
  <c r="X49" i="6" s="1"/>
  <c r="X38" i="6" a="1"/>
  <c r="X38" i="6" s="1"/>
  <c r="X42" i="6" a="1"/>
  <c r="X42" i="6" s="1"/>
  <c r="X10" i="6" a="1"/>
  <c r="X10" i="6" s="1"/>
  <c r="X31" i="6" a="1"/>
  <c r="X31" i="6" s="1"/>
  <c r="X16" i="6" a="1"/>
  <c r="X16" i="6" s="1"/>
  <c r="X27" i="6" a="1"/>
  <c r="X27" i="6" s="1"/>
  <c r="X28" i="6" a="1"/>
  <c r="X28" i="6" s="1"/>
  <c r="X56" i="6" a="1"/>
  <c r="X56" i="6" s="1"/>
  <c r="X20" i="6" a="1"/>
  <c r="X20" i="6" s="1"/>
  <c r="X15" i="6" a="1"/>
  <c r="X15" i="6" s="1"/>
  <c r="X37" i="6" a="1"/>
  <c r="X37" i="6" s="1"/>
  <c r="X59" i="6" a="1"/>
  <c r="X59" i="6" s="1"/>
  <c r="X29" i="6" a="1"/>
  <c r="X29" i="6" s="1"/>
  <c r="X53" i="6" a="1"/>
  <c r="X53" i="6" s="1"/>
  <c r="X57" i="6" a="1"/>
  <c r="X57" i="6" s="1"/>
  <c r="X34" i="6" a="1"/>
  <c r="X34" i="6" s="1"/>
  <c r="X61" i="6" a="1"/>
  <c r="X61" i="6" s="1"/>
  <c r="X46" i="6" a="1"/>
  <c r="X46" i="6" s="1"/>
  <c r="X60" i="6" a="1"/>
  <c r="X60" i="6" s="1"/>
  <c r="X44" i="6" a="1"/>
  <c r="X44" i="6" s="1"/>
  <c r="X11" i="6" a="1"/>
  <c r="X11" i="6" s="1"/>
  <c r="X33" i="6" a="1"/>
  <c r="X33" i="6" s="1"/>
  <c r="X9" i="6" a="1"/>
  <c r="X9" i="6" s="1"/>
  <c r="X62" i="6" a="1"/>
  <c r="X62" i="6" s="1"/>
  <c r="X45" i="6" a="1"/>
  <c r="X45" i="6" s="1"/>
  <c r="X14" i="6" a="1"/>
  <c r="X14" i="6" s="1"/>
  <c r="X24" i="6" a="1"/>
  <c r="X24" i="6" s="1"/>
  <c r="X21" i="6" a="1"/>
  <c r="X21" i="6" s="1"/>
  <c r="X58" i="6" a="1"/>
  <c r="X58" i="6" s="1"/>
  <c r="X23" i="6" a="1"/>
  <c r="X23" i="6" s="1"/>
  <c r="X12" i="6" a="1"/>
  <c r="X12" i="6" s="1"/>
  <c r="J33" i="8"/>
  <c r="K33" i="8"/>
  <c r="L33" i="8"/>
  <c r="I33" i="8"/>
  <c r="X82" i="6" a="1"/>
  <c r="X82" i="6" s="1"/>
  <c r="X70" i="6" a="1"/>
  <c r="X70" i="6" s="1"/>
  <c r="X79" i="6" a="1"/>
  <c r="X79" i="6" s="1"/>
  <c r="X122" i="6" a="1"/>
  <c r="X122" i="6" s="1"/>
  <c r="X108" i="6" a="1"/>
  <c r="X108" i="6" s="1"/>
  <c r="X90" i="6" a="1"/>
  <c r="X90" i="6" s="1"/>
  <c r="X94" i="6" a="1"/>
  <c r="X94" i="6" s="1"/>
  <c r="X103" i="6" a="1"/>
  <c r="X103" i="6" s="1"/>
  <c r="X71" i="6" a="1"/>
  <c r="X71" i="6" s="1"/>
  <c r="X77" i="6" a="1"/>
  <c r="X77" i="6" s="1"/>
  <c r="X124" i="6" a="1"/>
  <c r="X124" i="6" s="1"/>
  <c r="X84" i="6" a="1"/>
  <c r="X84" i="6" s="1"/>
  <c r="X120" i="6" a="1"/>
  <c r="X120" i="6" s="1"/>
  <c r="X107" i="6" a="1"/>
  <c r="X107" i="6" s="1"/>
  <c r="X89" i="6" a="1"/>
  <c r="X89" i="6" s="1"/>
  <c r="X86" i="6" a="1"/>
  <c r="X86" i="6" s="1"/>
  <c r="X95" i="6" a="1"/>
  <c r="X95" i="6" s="1"/>
  <c r="X109" i="6" a="1"/>
  <c r="X109" i="6" s="1"/>
  <c r="X119" i="6" a="1"/>
  <c r="X119" i="6" s="1"/>
  <c r="X115" i="6" a="1"/>
  <c r="X115" i="6" s="1"/>
  <c r="X69" i="6" a="1"/>
  <c r="X69" i="6" s="1"/>
  <c r="X118" i="6" a="1"/>
  <c r="X118" i="6" s="1"/>
  <c r="X80" i="6" a="1"/>
  <c r="X80" i="6" s="1"/>
  <c r="X111" i="6" a="1"/>
  <c r="X111" i="6" s="1"/>
  <c r="X123" i="6" a="1"/>
  <c r="X123" i="6" s="1"/>
  <c r="X102" i="6" a="1"/>
  <c r="X102" i="6" s="1"/>
  <c r="X85" i="6" a="1"/>
  <c r="X85" i="6" s="1"/>
  <c r="X76" i="6" a="1"/>
  <c r="X76" i="6" s="1"/>
  <c r="X98" i="6" a="1"/>
  <c r="X98" i="6" s="1"/>
  <c r="X99" i="6" a="1"/>
  <c r="X99" i="6" s="1"/>
  <c r="X74" i="6" a="1"/>
  <c r="X74" i="6" s="1"/>
  <c r="X87" i="6" a="1"/>
  <c r="X87" i="6" s="1"/>
  <c r="X73" i="6" a="1"/>
  <c r="X73" i="6" s="1"/>
  <c r="X88" i="6" a="1"/>
  <c r="X88" i="6" s="1"/>
  <c r="X113" i="6" a="1"/>
  <c r="X113" i="6" s="1"/>
  <c r="X97" i="6" a="1"/>
  <c r="X97" i="6" s="1"/>
  <c r="X112" i="6" a="1"/>
  <c r="X112" i="6" s="1"/>
  <c r="X78" i="6" a="1"/>
  <c r="X78" i="6" s="1"/>
  <c r="X92" i="6" a="1"/>
  <c r="X92" i="6" s="1"/>
  <c r="X93" i="6" a="1"/>
  <c r="X93" i="6" s="1"/>
  <c r="X121" i="6" a="1"/>
  <c r="X121" i="6" s="1"/>
  <c r="X106" i="6" a="1"/>
  <c r="X106" i="6" s="1"/>
  <c r="X104" i="6" a="1"/>
  <c r="X104" i="6" s="1"/>
  <c r="X110" i="6" a="1"/>
  <c r="X110" i="6" s="1"/>
  <c r="X100" i="6" a="1"/>
  <c r="X100" i="6" s="1"/>
  <c r="X114" i="6" a="1"/>
  <c r="X114" i="6" s="1"/>
  <c r="X125" i="6" a="1"/>
  <c r="X125" i="6" s="1"/>
  <c r="X96" i="6" a="1"/>
  <c r="X96" i="6" s="1"/>
  <c r="X105" i="6" a="1"/>
  <c r="X105" i="6" s="1"/>
  <c r="X75" i="6" a="1"/>
  <c r="X75" i="6" s="1"/>
  <c r="X116" i="6" a="1"/>
  <c r="X116" i="6" s="1"/>
  <c r="X91" i="6" a="1"/>
  <c r="X91" i="6" s="1"/>
  <c r="X126" i="6" a="1"/>
  <c r="X126" i="6" s="1"/>
  <c r="X83" i="6" a="1"/>
  <c r="X83" i="6" s="1"/>
  <c r="X72" i="6" a="1"/>
  <c r="X72" i="6" s="1"/>
  <c r="X101" i="6" a="1"/>
  <c r="X101" i="6" s="1"/>
  <c r="X81" i="6" a="1"/>
  <c r="X81" i="6" s="1"/>
  <c r="X117" i="6" a="1"/>
  <c r="X117" i="6" s="1"/>
  <c r="K19" i="8"/>
  <c r="J19" i="8"/>
  <c r="L19" i="8"/>
  <c r="I19" i="8"/>
  <c r="J42" i="8" l="1"/>
  <c r="D41" i="10" s="1"/>
  <c r="J27" i="5" s="1"/>
  <c r="J41" i="8"/>
  <c r="D40" i="10" s="1"/>
  <c r="J26" i="5" s="1"/>
  <c r="J10" i="8"/>
  <c r="D10" i="10" s="1"/>
  <c r="I9" i="5" s="1"/>
  <c r="E191" i="5" s="1"/>
  <c r="J22" i="8"/>
  <c r="K22" i="8"/>
  <c r="K36" i="8"/>
  <c r="J36" i="8"/>
  <c r="J38" i="8" s="1"/>
  <c r="D38" i="10" s="1"/>
  <c r="I27" i="5" s="1"/>
  <c r="R191" i="5" s="1"/>
  <c r="J24" i="8" l="1"/>
  <c r="D24" i="10" s="1"/>
  <c r="I18" i="5" s="1"/>
  <c r="A191" i="5"/>
  <c r="F191" i="5"/>
  <c r="H191" i="5"/>
  <c r="J191" i="5"/>
  <c r="A193" i="5"/>
  <c r="I191" i="5"/>
  <c r="P191" i="5"/>
  <c r="Q191" i="5"/>
  <c r="L191" i="5" l="1"/>
  <c r="N191" i="5"/>
  <c r="M191" i="5"/>
  <c r="D55" i="5"/>
  <c r="D186" i="5" s="1"/>
  <c r="D190" i="5" s="1"/>
  <c r="D191" i="5" s="1"/>
  <c r="F9" i="14"/>
  <c r="F11" i="14" s="1"/>
  <c r="F30" i="14" s="1"/>
  <c r="F37" i="14" s="1"/>
  <c r="F44" i="14" s="1"/>
  <c r="F193"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Alt Michel ASTRA</author>
    <author>Feldmann Stefan LW</author>
    <author>Alt Michel</author>
  </authors>
  <commentList>
    <comment ref="B1" authorId="0" shapeId="0" xr:uid="{00000000-0006-0000-0100-000001000000}">
      <text>
        <r>
          <rPr>
            <sz val="10"/>
            <color indexed="81"/>
            <rFont val="Arial"/>
            <family val="2"/>
          </rPr>
          <t>- Zur Sprachwahl bitte anklicken
° Cliquez pour afficher la langue désirée
* Clicare qui per visualizzare la lingua desiderata</t>
        </r>
      </text>
    </comment>
    <comment ref="B6" authorId="1" shapeId="0" xr:uid="{00000000-0006-0000-0100-000002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7" authorId="2" shapeId="0" xr:uid="{00000000-0006-0000-0100-000003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8" authorId="2" shapeId="0" xr:uid="{00000000-0006-0000-0100-000004000000}">
      <text>
        <r>
          <rPr>
            <i/>
            <sz val="10"/>
            <color indexed="81"/>
            <rFont val="Arial"/>
            <family val="2"/>
          </rPr>
          <t>- Namen der Massnahme gemäss Leistungsvereinbarung
° Nom de la mesure selon accord sur les prestations
* Nome della misura come definito nell’ accordo sulle prestazioni</t>
        </r>
      </text>
    </comment>
    <comment ref="E8" authorId="0" shapeId="0" xr:uid="{00000000-0006-0000-0100-000005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9" authorId="2" shapeId="0" xr:uid="{00000000-0006-0000-0100-000006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B15" authorId="1" shapeId="0" xr:uid="{00000000-0006-0000-0100-000007000000}">
      <text>
        <r>
          <rPr>
            <b/>
            <i/>
            <sz val="10"/>
            <color indexed="81"/>
            <rFont val="Arial"/>
            <family val="2"/>
          </rPr>
          <t>-</t>
        </r>
        <r>
          <rPr>
            <i/>
            <sz val="10"/>
            <color indexed="81"/>
            <rFont val="Arial"/>
            <family val="2"/>
          </rPr>
          <t xml:space="preserve"> gemäss Leistungsvereinbarung
</t>
        </r>
        <r>
          <rPr>
            <b/>
            <i/>
            <sz val="10"/>
            <color indexed="81"/>
            <rFont val="Arial"/>
            <family val="2"/>
          </rPr>
          <t xml:space="preserve">° </t>
        </r>
        <r>
          <rPr>
            <i/>
            <sz val="10"/>
            <color indexed="81"/>
            <rFont val="Arial"/>
            <family val="2"/>
          </rPr>
          <t>selon accord sur les prestations
* come definito nell’accordo sulle prestazioni</t>
        </r>
      </text>
    </comment>
    <comment ref="A16" authorId="2" shapeId="0" xr:uid="{00000000-0006-0000-0100-000008000000}">
      <text>
        <r>
          <rPr>
            <b/>
            <i/>
            <sz val="10"/>
            <color indexed="81"/>
            <rFont val="Arial"/>
            <family val="2"/>
          </rPr>
          <t xml:space="preserve">- </t>
        </r>
        <r>
          <rPr>
            <i/>
            <sz val="10"/>
            <color indexed="81"/>
            <rFont val="Arial"/>
            <family val="2"/>
          </rPr>
          <t>ARE-Code gemäss Leistungsvereinbarung
° ARE-Code selon accord sur les prestations
* Codice ARE come definito nell’accordo sulle prestazioni</t>
        </r>
      </text>
    </comment>
    <comment ref="A17" authorId="2" shapeId="0" xr:uid="{00000000-0006-0000-0100-000009000000}">
      <text>
        <r>
          <rPr>
            <i/>
            <sz val="10"/>
            <color indexed="81"/>
            <rFont val="Arial"/>
            <family val="2"/>
          </rPr>
          <t>- Namen der Massnahme gemäss Leistungsvereinbarung
° Nom de la mesure selon accord sur les prestations
* Nome della misura come definito nell’ accordo sulle prestazioni</t>
        </r>
      </text>
    </comment>
    <comment ref="E17" authorId="0" shapeId="0" xr:uid="{00000000-0006-0000-0100-00000A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A18" authorId="2" shapeId="0" xr:uid="{00000000-0006-0000-0100-00000B000000}">
      <text>
        <r>
          <rPr>
            <b/>
            <i/>
            <sz val="10"/>
            <color indexed="81"/>
            <rFont val="Arial"/>
            <family val="2"/>
          </rPr>
          <t xml:space="preserve">- </t>
        </r>
        <r>
          <rPr>
            <i/>
            <sz val="10"/>
            <color indexed="81"/>
            <rFont val="Arial"/>
            <family val="2"/>
          </rPr>
          <t>Namen der Teilmassnahme gemäss beigelegten Anhang  F
° Nom de la partie de mesure selon annexe F ci-jointe
* Nome della parte di misura come definito nell’allegato F</t>
        </r>
      </text>
    </comment>
    <comment ref="E26" authorId="0" shapeId="0" xr:uid="{00000000-0006-0000-0100-00000C000000}">
      <text>
        <r>
          <rPr>
            <b/>
            <i/>
            <sz val="10"/>
            <color indexed="81"/>
            <rFont val="Arial"/>
            <family val="2"/>
          </rPr>
          <t xml:space="preserve">- </t>
        </r>
        <r>
          <rPr>
            <i/>
            <sz val="10"/>
            <color indexed="81"/>
            <rFont val="Arial"/>
            <family val="2"/>
          </rPr>
          <t xml:space="preserve">Datum des KV in der Periode:
  Januar - Juni = Index Oktober Vorperiode
  Juli - Dezember = Index April Vorperiode
</t>
        </r>
        <r>
          <rPr>
            <b/>
            <i/>
            <sz val="10"/>
            <color indexed="81"/>
            <rFont val="Arial"/>
            <family val="2"/>
          </rPr>
          <t xml:space="preserve">° </t>
        </r>
        <r>
          <rPr>
            <i/>
            <sz val="10"/>
            <color indexed="81"/>
            <rFont val="Arial"/>
            <family val="2"/>
          </rPr>
          <t>Date du devis dans la période :
   janvier - juin = indice octobre période précédente
   juillet-décembre = indice avril période précédente
* Data del preventivo compresa nel periodo
  gennaio – giugno = indice ottobre dell’anno precedente
  luglio – dicembre = indice aprile dell’anno corrente</t>
        </r>
        <r>
          <rPr>
            <b/>
            <i/>
            <sz val="10"/>
            <color indexed="81"/>
            <rFont val="Arial"/>
            <family val="2"/>
          </rPr>
          <t xml:space="preserve">
</t>
        </r>
      </text>
    </comment>
    <comment ref="C52" authorId="0" shapeId="0" xr:uid="{0BC42191-DC22-40E5-B2CB-C42B665A3C2F}">
      <text>
        <r>
          <rPr>
            <i/>
            <sz val="10"/>
            <color indexed="81"/>
            <rFont val="Tahoma"/>
            <family val="2"/>
          </rPr>
          <t>- Allfällige Werte ganz unten in diesem Formular erfassen. Die Summe wird automatisch in Position IV übertragen</t>
        </r>
        <r>
          <rPr>
            <sz val="9"/>
            <color indexed="81"/>
            <rFont val="Tahoma"/>
            <family val="2"/>
          </rPr>
          <t xml:space="preserve">
</t>
        </r>
        <r>
          <rPr>
            <i/>
            <sz val="10"/>
            <color indexed="81"/>
            <rFont val="Tahoma"/>
            <family val="2"/>
          </rPr>
          <t xml:space="preserve">
Saisir les éventuelles valeurs tout en bas de ce formulaire. Le total est automatiquement reporté dans la position IV.</t>
        </r>
      </text>
    </comment>
    <comment ref="A58" authorId="0" shapeId="0" xr:uid="{00000000-0006-0000-0100-00000D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En règle générale non imputable
* Di regola non imputabili</t>
        </r>
      </text>
    </comment>
    <comment ref="A59" authorId="0" shapeId="0" xr:uid="{00000000-0006-0000-0100-00000E000000}">
      <text>
        <r>
          <rPr>
            <b/>
            <i/>
            <sz val="10"/>
            <color indexed="81"/>
            <rFont val="Arial"/>
            <family val="2"/>
          </rPr>
          <t xml:space="preserve">- </t>
        </r>
        <r>
          <rPr>
            <i/>
            <sz val="10"/>
            <color indexed="81"/>
            <rFont val="Arial"/>
            <family val="2"/>
          </rPr>
          <t xml:space="preserve">Anrechenbar falls erforderlich für das ordnungsgemässe Funktionieren der Massnahme
  (z. B. Strassenbeleuchtung , Signalanlage, ezw. für einen Strassenprojekt)
</t>
        </r>
        <r>
          <rPr>
            <b/>
            <i/>
            <sz val="10"/>
            <color indexed="81"/>
            <rFont val="Arial"/>
            <family val="2"/>
          </rPr>
          <t xml:space="preserve">° </t>
        </r>
        <r>
          <rPr>
            <i/>
            <sz val="10"/>
            <color indexed="81"/>
            <rFont val="Arial"/>
            <family val="2"/>
          </rPr>
          <t xml:space="preserve">Imputable si nécessaire au bon fonctionnement de la mesure (p.ex. éclairage des rues, 
   signalisation lumineuse, p.ex. pour un projet routier)
</t>
        </r>
        <r>
          <rPr>
            <b/>
            <i/>
            <sz val="10"/>
            <color indexed="81"/>
            <rFont val="Arial"/>
            <family val="2"/>
          </rPr>
          <t xml:space="preserve">
</t>
        </r>
        <r>
          <rPr>
            <i/>
            <sz val="10"/>
            <color indexed="81"/>
            <rFont val="Arial"/>
            <family val="2"/>
          </rPr>
          <t>* Imputabili se necessari al buon funzionamento della misura (per esempio : 
  illuminazione stradale, segnaletica luminosa per un progetto stradale)</t>
        </r>
      </text>
    </comment>
    <comment ref="A60" authorId="0" shapeId="0" xr:uid="{00000000-0006-0000-0100-00000F000000}">
      <text>
        <r>
          <rPr>
            <b/>
            <i/>
            <sz val="10"/>
            <color indexed="81"/>
            <rFont val="Arial"/>
            <family val="2"/>
          </rPr>
          <t xml:space="preserve">- </t>
        </r>
        <r>
          <rPr>
            <i/>
            <sz val="10"/>
            <color indexed="81"/>
            <rFont val="Arial"/>
            <family val="2"/>
          </rPr>
          <t xml:space="preserve">Anrechenbar falls erforderlich für das ordnungsgemässe Funktionieren der Massnahme
  (z. B. Ablaufchacht für Meteorwasser für einen Strassenprojekt)
</t>
        </r>
        <r>
          <rPr>
            <b/>
            <i/>
            <sz val="10"/>
            <color indexed="81"/>
            <rFont val="Arial"/>
            <family val="2"/>
          </rPr>
          <t xml:space="preserve">° </t>
        </r>
        <r>
          <rPr>
            <i/>
            <sz val="10"/>
            <color indexed="81"/>
            <rFont val="Arial"/>
            <family val="2"/>
          </rPr>
          <t>Imputable si nécessaire au bon fonctionnement de la mesure (par exemple regards et 
   canalisations pour récolter les eaux de surface d'un projet routier)
* Imputabili se necessari al buon funzionamento della misura (per esempio : pozzetti e 
  canalizzazioni per la raccolta delle acque chiare di un progetto stradale)</t>
        </r>
      </text>
    </comment>
    <comment ref="A61" authorId="0" shapeId="0" xr:uid="{00000000-0006-0000-0100-000010000000}">
      <text>
        <r>
          <rPr>
            <b/>
            <i/>
            <sz val="10"/>
            <color indexed="81"/>
            <rFont val="Arial"/>
            <family val="2"/>
          </rPr>
          <t xml:space="preserve">- </t>
        </r>
        <r>
          <rPr>
            <i/>
            <sz val="10"/>
            <color indexed="81"/>
            <rFont val="Arial"/>
            <family val="2"/>
          </rPr>
          <t xml:space="preserve">In der Regel nicht anrechenbar
</t>
        </r>
        <r>
          <rPr>
            <b/>
            <i/>
            <sz val="10"/>
            <color indexed="81"/>
            <rFont val="Arial"/>
            <family val="2"/>
          </rPr>
          <t xml:space="preserve">° </t>
        </r>
        <r>
          <rPr>
            <i/>
            <sz val="10"/>
            <color indexed="81"/>
            <rFont val="Arial"/>
            <family val="2"/>
          </rPr>
          <t xml:space="preserve">En règle générale non imputable
</t>
        </r>
        <r>
          <rPr>
            <b/>
            <i/>
            <sz val="10"/>
            <color indexed="81"/>
            <rFont val="Arial"/>
            <family val="2"/>
          </rPr>
          <t>*</t>
        </r>
        <r>
          <rPr>
            <i/>
            <sz val="10"/>
            <color indexed="81"/>
            <rFont val="Arial"/>
            <family val="2"/>
          </rPr>
          <t xml:space="preserve"> Di regola non imputabili</t>
        </r>
      </text>
    </comment>
    <comment ref="A62" authorId="0" shapeId="0" xr:uid="{00000000-0006-0000-0100-000011000000}">
      <text>
        <r>
          <rPr>
            <b/>
            <i/>
            <sz val="10"/>
            <color indexed="81"/>
            <rFont val="Arial"/>
            <family val="2"/>
          </rPr>
          <t xml:space="preserve">- </t>
        </r>
        <r>
          <rPr>
            <i/>
            <sz val="10"/>
            <color indexed="81"/>
            <rFont val="Arial"/>
            <family val="2"/>
          </rPr>
          <t xml:space="preserve">Die kosten der Pflanzenlieferung sind unter Position IV. Pflanzierung einzutragen
</t>
        </r>
        <r>
          <rPr>
            <b/>
            <i/>
            <sz val="10"/>
            <color indexed="81"/>
            <rFont val="Arial"/>
            <family val="2"/>
          </rPr>
          <t xml:space="preserve">° </t>
        </r>
        <r>
          <rPr>
            <i/>
            <sz val="10"/>
            <color indexed="81"/>
            <rFont val="Arial"/>
            <family val="2"/>
          </rPr>
          <t>Les coûts de fourniture de plantes doivent être inscrits sous la rubrique IV.Fourniture de plantes
* I costi di fornitura di piante devono essere indicati al punto IV : Fornitura di piante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<sst xmlns="http://schemas.openxmlformats.org/spreadsheetml/2006/main" count="1824" uniqueCount="536">
  <si>
    <t xml:space="preserve"> </t>
  </si>
  <si>
    <t>anrechenbare Kosten</t>
  </si>
  <si>
    <t>nicht anrechenbare Kosten</t>
  </si>
  <si>
    <t>MWST</t>
  </si>
  <si>
    <t>Total     I. Eigenleistung</t>
  </si>
  <si>
    <t>Total     V. Bau- und Nebenarbeiten</t>
  </si>
  <si>
    <t>VI. Technische Arbeiten (Honorare Projektierung+Bauleitung)</t>
  </si>
  <si>
    <t xml:space="preserve">  </t>
  </si>
  <si>
    <t>Ort / Datum:</t>
  </si>
  <si>
    <t>Unterschrift:</t>
  </si>
  <si>
    <t>Kostenvoranschlag CHF</t>
  </si>
  <si>
    <t>Zusammenstellung CHF</t>
  </si>
  <si>
    <t>Stempel:</t>
  </si>
  <si>
    <t>AG</t>
  </si>
  <si>
    <t>GE</t>
  </si>
  <si>
    <t>VD</t>
  </si>
  <si>
    <t>VS</t>
  </si>
  <si>
    <t>BE</t>
  </si>
  <si>
    <t>FR</t>
  </si>
  <si>
    <t>JU</t>
  </si>
  <si>
    <t>NE</t>
  </si>
  <si>
    <t>SO</t>
  </si>
  <si>
    <t>BL</t>
  </si>
  <si>
    <t>BS</t>
  </si>
  <si>
    <t>ZH</t>
  </si>
  <si>
    <t>AI</t>
  </si>
  <si>
    <t>AR</t>
  </si>
  <si>
    <t>GL</t>
  </si>
  <si>
    <t>GR</t>
  </si>
  <si>
    <t>SG</t>
  </si>
  <si>
    <t>TG</t>
  </si>
  <si>
    <t>SH</t>
  </si>
  <si>
    <t>LU</t>
  </si>
  <si>
    <t>NW</t>
  </si>
  <si>
    <t>OW</t>
  </si>
  <si>
    <t>SZ</t>
  </si>
  <si>
    <t>ZG</t>
  </si>
  <si>
    <t>TI</t>
  </si>
  <si>
    <t>UR</t>
  </si>
  <si>
    <t>Positionen</t>
  </si>
  <si>
    <t>Langsamverkehr</t>
  </si>
  <si>
    <t>Multimodale Drehscheiben</t>
  </si>
  <si>
    <t>Preisindex Stand</t>
  </si>
  <si>
    <t>Tram / Strasse</t>
  </si>
  <si>
    <t>Bus / Strasse</t>
  </si>
  <si>
    <t>Kapazität / Strasse</t>
  </si>
  <si>
    <t>Aargau</t>
  </si>
  <si>
    <t>Kanton</t>
  </si>
  <si>
    <t>Appenzell Innerrhoden</t>
  </si>
  <si>
    <t>Appenzell Ausserrhoden</t>
  </si>
  <si>
    <t>Bern</t>
  </si>
  <si>
    <t>Basel-Landschaft</t>
  </si>
  <si>
    <t>Basel-Stadt</t>
  </si>
  <si>
    <t>Freiburg</t>
  </si>
  <si>
    <t>Graubünden</t>
  </si>
  <si>
    <t>Luzern</t>
  </si>
  <si>
    <t>Nidwalden</t>
  </si>
  <si>
    <t>Obwalden</t>
  </si>
  <si>
    <t>St.Gallen</t>
  </si>
  <si>
    <t>Solothurn</t>
  </si>
  <si>
    <t>Schaffhausen</t>
  </si>
  <si>
    <t>Thurgau</t>
  </si>
  <si>
    <t>Schwyz</t>
  </si>
  <si>
    <t>Tessin</t>
  </si>
  <si>
    <t>Uri</t>
  </si>
  <si>
    <t>Wallis</t>
  </si>
  <si>
    <t>Zug</t>
  </si>
  <si>
    <t>Zürich</t>
  </si>
  <si>
    <t>Grossregion:</t>
  </si>
  <si>
    <t>Région lémanique</t>
  </si>
  <si>
    <t>Nordwestschweiz</t>
  </si>
  <si>
    <t>Ostschweiz</t>
  </si>
  <si>
    <t>Espace Mittelland</t>
  </si>
  <si>
    <t>Zentralschweiz</t>
  </si>
  <si>
    <t>Aareland</t>
  </si>
  <si>
    <t>Aargau-Ost</t>
  </si>
  <si>
    <t>Basel</t>
  </si>
  <si>
    <t>Biel</t>
  </si>
  <si>
    <t>Brig-Visp-Naters</t>
  </si>
  <si>
    <t>bulloise</t>
  </si>
  <si>
    <t>Burgdorf</t>
  </si>
  <si>
    <t>Chur</t>
  </si>
  <si>
    <t>Delémont</t>
  </si>
  <si>
    <t>franco-valdo-genevois</t>
  </si>
  <si>
    <t>Frauenfeld</t>
  </si>
  <si>
    <t>Interlaken</t>
  </si>
  <si>
    <t>Lausanne-Morges</t>
  </si>
  <si>
    <t>Luganese</t>
  </si>
  <si>
    <t>Mendrisiotto</t>
  </si>
  <si>
    <t>Obersee</t>
  </si>
  <si>
    <t>Réseau urbain neuchâtelois RUN</t>
  </si>
  <si>
    <t>Thun</t>
  </si>
  <si>
    <t>Bellinzonese</t>
  </si>
  <si>
    <t>Biel-Bienne/Lyss</t>
  </si>
  <si>
    <t>Chablais</t>
  </si>
  <si>
    <t>Fribourg</t>
  </si>
  <si>
    <t>Grand Genève</t>
  </si>
  <si>
    <t>Kreuzlingen-Konstanz</t>
  </si>
  <si>
    <t>Langenthal</t>
  </si>
  <si>
    <t>Limmattal</t>
  </si>
  <si>
    <t>Locarnese</t>
  </si>
  <si>
    <t>Werdenberg-Liechtenstein</t>
  </si>
  <si>
    <t>Wil</t>
  </si>
  <si>
    <t>Winterthur</t>
  </si>
  <si>
    <t>Zürich Oberland</t>
  </si>
  <si>
    <t>Zürich-Glattal</t>
  </si>
  <si>
    <t>St.Gallen-Bodensee</t>
  </si>
  <si>
    <t>Talkessel Schwyz</t>
  </si>
  <si>
    <t>Unteres Reusstal</t>
  </si>
  <si>
    <t>Valais central</t>
  </si>
  <si>
    <t>Winterthur und Umgebung</t>
  </si>
  <si>
    <t>Mobul</t>
  </si>
  <si>
    <t>Index Strassen April 16</t>
  </si>
  <si>
    <t>Index Tram April 16</t>
  </si>
  <si>
    <t>1. Generation</t>
  </si>
  <si>
    <t>2. Generation</t>
  </si>
  <si>
    <t>3. Generation</t>
  </si>
  <si>
    <t>4. Generation</t>
  </si>
  <si>
    <t>Generationen Übersicht</t>
  </si>
  <si>
    <t>Generation</t>
  </si>
  <si>
    <t>Gewählte Generation</t>
  </si>
  <si>
    <t>Zeile</t>
  </si>
  <si>
    <t>Listen_Auswahl</t>
  </si>
  <si>
    <t>Kt</t>
  </si>
  <si>
    <t>Region</t>
  </si>
  <si>
    <t>Index Strassen Okt 05</t>
  </si>
  <si>
    <t>Sprache</t>
  </si>
  <si>
    <t>Deutsch</t>
  </si>
  <si>
    <t>Français</t>
  </si>
  <si>
    <t>Italiano</t>
  </si>
  <si>
    <t>Gewählte Sprache</t>
  </si>
  <si>
    <t>Berne</t>
  </si>
  <si>
    <t>Genève</t>
  </si>
  <si>
    <t>Glarus</t>
  </si>
  <si>
    <t>Jura</t>
  </si>
  <si>
    <t>Neuchâtel</t>
  </si>
  <si>
    <t>Vaud</t>
  </si>
  <si>
    <t>Valais</t>
  </si>
  <si>
    <t>Agglomeration</t>
  </si>
  <si>
    <t>Kanton gewählt</t>
  </si>
  <si>
    <t>Grossregion</t>
  </si>
  <si>
    <t>Kategorie</t>
  </si>
  <si>
    <t>Index</t>
  </si>
  <si>
    <t>Kategorie Gewählt</t>
  </si>
  <si>
    <t>Generation gewählt</t>
  </si>
  <si>
    <t>Was</t>
  </si>
  <si>
    <t>Text</t>
  </si>
  <si>
    <t>Gewählter Kanton</t>
  </si>
  <si>
    <t>Agglomeration Gewählt</t>
  </si>
  <si>
    <t>Gewählte Kategorie</t>
  </si>
  <si>
    <t>Preisindex_sub</t>
  </si>
  <si>
    <t>Preisindex_Final</t>
  </si>
  <si>
    <t>Langue</t>
  </si>
  <si>
    <t>Lingua</t>
  </si>
  <si>
    <t>Wert</t>
  </si>
  <si>
    <t>Canton</t>
  </si>
  <si>
    <t>Sprache 
Langue
Lingua</t>
  </si>
  <si>
    <t>1. Kanton</t>
  </si>
  <si>
    <t>2. Kanton</t>
  </si>
  <si>
    <t>4. Kanton</t>
  </si>
  <si>
    <t>Kanton_Auswahl</t>
  </si>
  <si>
    <t>3. Kanton</t>
  </si>
  <si>
    <t>Ticino</t>
  </si>
  <si>
    <t>St.Gallen / Arbon-Rorschach</t>
  </si>
  <si>
    <t>St.Gallen-Arbon-Rorschach</t>
  </si>
  <si>
    <t>Stadt Zürich-Glattal</t>
  </si>
  <si>
    <t>Zürcher Oberland</t>
  </si>
  <si>
    <t>yverdonnoise</t>
  </si>
  <si>
    <t>sédunoise</t>
  </si>
  <si>
    <t>RUN</t>
  </si>
  <si>
    <t>Tram/route</t>
  </si>
  <si>
    <t>TP-route</t>
  </si>
  <si>
    <t>Aufwertung/Sicherheit Strasse</t>
  </si>
  <si>
    <t>Capacité route</t>
  </si>
  <si>
    <t>Mobilité douce</t>
  </si>
  <si>
    <t>Valorisation de l'espace routier</t>
  </si>
  <si>
    <t>Plateformes multimodales</t>
  </si>
  <si>
    <t>Gestion des systèmes de transport</t>
  </si>
  <si>
    <t>Bus/route</t>
  </si>
  <si>
    <t>ÖV-Strasse</t>
  </si>
  <si>
    <t>Aufwertung Ortsdurchfahrten</t>
  </si>
  <si>
    <t>Verkehrssystemmanagement</t>
  </si>
  <si>
    <t>MIV</t>
  </si>
  <si>
    <t>Tramways/tramways en site propre</t>
  </si>
  <si>
    <t>Valorisation des traversées de localités</t>
  </si>
  <si>
    <t>TIM</t>
  </si>
  <si>
    <t>Riqualificare l'attraversamento delle località</t>
  </si>
  <si>
    <t>Nodo intermodale</t>
  </si>
  <si>
    <t>Misure de gestione del traffico</t>
  </si>
  <si>
    <t>Traffico lento</t>
  </si>
  <si>
    <t>TMP</t>
  </si>
  <si>
    <t>TP-strada</t>
  </si>
  <si>
    <t>Autobus/strada</t>
  </si>
  <si>
    <t>Riqualificare la sicurezza stradale</t>
  </si>
  <si>
    <t>Sistema tram/strada</t>
  </si>
  <si>
    <t>Aufwertung/Sicherheit Strassenraum</t>
  </si>
  <si>
    <t>Tramway/route</t>
  </si>
  <si>
    <t>Requalification / sécurisation de l’espace routier</t>
  </si>
  <si>
    <t>Systèmes de gestion du trafic</t>
  </si>
  <si>
    <t>Bus/strada</t>
  </si>
  <si>
    <t>Riqualifica urbanistica/sicurezza stradale</t>
  </si>
  <si>
    <t>Nodi di interscambio multimodali</t>
  </si>
  <si>
    <t>Neuenburg</t>
  </si>
  <si>
    <t>Genf</t>
  </si>
  <si>
    <t>Waadt</t>
  </si>
  <si>
    <t>Auswahl</t>
  </si>
  <si>
    <t>Zurich</t>
  </si>
  <si>
    <t>Zurigo</t>
  </si>
  <si>
    <t>Berna</t>
  </si>
  <si>
    <t>Lucerne</t>
  </si>
  <si>
    <t>Lucerna</t>
  </si>
  <si>
    <t>Svitto</t>
  </si>
  <si>
    <t>Obwald</t>
  </si>
  <si>
    <t>Obvaldo</t>
  </si>
  <si>
    <t>Nidwald</t>
  </si>
  <si>
    <t>Nidvaldo</t>
  </si>
  <si>
    <t>Glaris</t>
  </si>
  <si>
    <t>Glarona</t>
  </si>
  <si>
    <t>Zoug</t>
  </si>
  <si>
    <t>Zugo</t>
  </si>
  <si>
    <t>Friburgo</t>
  </si>
  <si>
    <t>Soleure</t>
  </si>
  <si>
    <t>Soletta</t>
  </si>
  <si>
    <t>Bâle-Ville</t>
  </si>
  <si>
    <t>Basilea Città</t>
  </si>
  <si>
    <t>Bâle-Campagne</t>
  </si>
  <si>
    <t>Basilea Campagna</t>
  </si>
  <si>
    <t>Schaffhouse</t>
  </si>
  <si>
    <t>Sciaffusa</t>
  </si>
  <si>
    <t>Appenzell Rhodes-Extérieures</t>
  </si>
  <si>
    <t>Appenzello Esterno</t>
  </si>
  <si>
    <t>Appenzell Rhodes-Intérieures</t>
  </si>
  <si>
    <t>Appenzello Interno</t>
  </si>
  <si>
    <t>Saint-Gall</t>
  </si>
  <si>
    <t>San Gallo</t>
  </si>
  <si>
    <t>Grisons</t>
  </si>
  <si>
    <t>Argovie</t>
  </si>
  <si>
    <t>Argovia</t>
  </si>
  <si>
    <t>Thurgovie</t>
  </si>
  <si>
    <t>Turgovia</t>
  </si>
  <si>
    <t>Vallese</t>
  </si>
  <si>
    <t>Ginevra</t>
  </si>
  <si>
    <t>Giura</t>
  </si>
  <si>
    <t>St. Gallen</t>
  </si>
  <si>
    <t>Schwytz</t>
  </si>
  <si>
    <t>Grigioni</t>
  </si>
  <si>
    <t>1. Kt Nr</t>
  </si>
  <si>
    <t>2. Kt Nr</t>
  </si>
  <si>
    <t>3. Kt Nr</t>
  </si>
  <si>
    <t>4. Kt Nr</t>
  </si>
  <si>
    <t>1. Agglo</t>
  </si>
  <si>
    <t>2. Agglo</t>
  </si>
  <si>
    <t>3. Agglo</t>
  </si>
  <si>
    <t>4. Agglo</t>
  </si>
  <si>
    <t>5. Agglo</t>
  </si>
  <si>
    <t>5. Generation</t>
  </si>
  <si>
    <t>5. Kt Nr</t>
  </si>
  <si>
    <t>5. Kanton</t>
  </si>
  <si>
    <t>Auswahl nach Generation</t>
  </si>
  <si>
    <t>Grunddaten</t>
  </si>
  <si>
    <t>Auswahl nach Kanton gewählt</t>
  </si>
  <si>
    <t>Sortierung für Listenauswahl (nur 15 Zeilen angezeigt)</t>
  </si>
  <si>
    <t>ACHTUNG: MATRIXFORMELN !!!</t>
  </si>
  <si>
    <t>1. Deutsch</t>
  </si>
  <si>
    <t>1. Français</t>
  </si>
  <si>
    <t>1. Italiano</t>
  </si>
  <si>
    <t>1. Nr</t>
  </si>
  <si>
    <t>2. Nr</t>
  </si>
  <si>
    <t>2. Deutsch</t>
  </si>
  <si>
    <t>2. Français</t>
  </si>
  <si>
    <t>2. Italiano</t>
  </si>
  <si>
    <t>3. Nr</t>
  </si>
  <si>
    <t>3. Deutsch</t>
  </si>
  <si>
    <t>3. Français</t>
  </si>
  <si>
    <t>3. Italiano</t>
  </si>
  <si>
    <t>4. Nr</t>
  </si>
  <si>
    <t>4. Deutsch</t>
  </si>
  <si>
    <t>4. Français</t>
  </si>
  <si>
    <t>4. Italiano</t>
  </si>
  <si>
    <t>5. Nr</t>
  </si>
  <si>
    <t>5. Deutsch</t>
  </si>
  <si>
    <t>5. Français</t>
  </si>
  <si>
    <t>5. Italiano</t>
  </si>
  <si>
    <t>Auswahl nach Sprache</t>
  </si>
  <si>
    <t>Preisindex (%)</t>
  </si>
  <si>
    <t>Kategorie:</t>
  </si>
  <si>
    <t>Génération</t>
  </si>
  <si>
    <t>Generazione</t>
  </si>
  <si>
    <t>Cantone</t>
  </si>
  <si>
    <t>Agglomerazione</t>
  </si>
  <si>
    <t>Agglomération</t>
  </si>
  <si>
    <t>Categoria:</t>
  </si>
  <si>
    <t>Grande Région:</t>
  </si>
  <si>
    <t>Catégorie:</t>
  </si>
  <si>
    <t>Regione:</t>
  </si>
  <si>
    <t>Keine Angaben</t>
  </si>
  <si>
    <t>alcuna indicazione</t>
  </si>
  <si>
    <t>aucune indication</t>
  </si>
  <si>
    <t xml:space="preserve">Link Bahnbau Teuerungsindex (Basis octobre 1994=100) : </t>
  </si>
  <si>
    <t>Link Tiefbau Baupreisindex (Basis Oktober 1998 = 100) :</t>
  </si>
  <si>
    <t>Bau- und Nebenarbeiten</t>
  </si>
  <si>
    <t>151 Bauarbeiten für Werkleitungen (Wasserversorgung, Gas, Telefonie, usw.)</t>
  </si>
  <si>
    <t>151 Bauarbeiten für Werkleitungen Elektrizität</t>
  </si>
  <si>
    <t>237 Entwässerung</t>
  </si>
  <si>
    <t>237 Kanalisation Schmutzwasser</t>
  </si>
  <si>
    <t>Technische Arbeiten (Honorare Projektierung+Bauleitung)</t>
  </si>
  <si>
    <t>Okt. 2005</t>
  </si>
  <si>
    <t>April 2016</t>
  </si>
  <si>
    <t>Coûts imputables</t>
  </si>
  <si>
    <t>Coûts non imputables</t>
  </si>
  <si>
    <t>devis CHF</t>
  </si>
  <si>
    <t>Administrative Arbeiten</t>
  </si>
  <si>
    <t xml:space="preserve">Total     II. Landerwerb </t>
  </si>
  <si>
    <t>Vorname / Name:</t>
  </si>
  <si>
    <t>Prénom / Nom :</t>
  </si>
  <si>
    <t>Signature :</t>
  </si>
  <si>
    <t>Sceau :</t>
  </si>
  <si>
    <t>Lieu / Date :</t>
  </si>
  <si>
    <t>Sceau / Signature de la personne responsable</t>
  </si>
  <si>
    <t>Stempel / Unterschrift der zuständigen Stelle</t>
  </si>
  <si>
    <t>TVA</t>
  </si>
  <si>
    <t>Total     I. Propre prestation</t>
  </si>
  <si>
    <t>Travaux techniques (établissement du projet et direction des travaux)</t>
  </si>
  <si>
    <t>Travaux de construction et travaux annexes</t>
  </si>
  <si>
    <t>Travail administratif</t>
  </si>
  <si>
    <t>Coûts des plantes uniquement (sans travaux de plantation)</t>
  </si>
  <si>
    <t>Nur Pflanzkosten (ohne Pflanzarbeiten)</t>
  </si>
  <si>
    <t>151 Construction de réseaux enterrés (alimentation en eau, gaz, téléphonie, etc.)</t>
  </si>
  <si>
    <t>151 Construction de conduites électriques</t>
  </si>
  <si>
    <t>237 Canalisations d'eaux usées</t>
  </si>
  <si>
    <t>Total     V. Travaux de construction et travaux annexes</t>
  </si>
  <si>
    <t>Récapitulatif CHF</t>
  </si>
  <si>
    <t>VI. Etablissement de projet et direction des travaux</t>
  </si>
  <si>
    <t>Total     VI. Etablissement de projet et direction des travaux</t>
  </si>
  <si>
    <t>Date d'établissement du devis</t>
  </si>
  <si>
    <t>Indice des prix à la date du devis</t>
  </si>
  <si>
    <t>Positions</t>
  </si>
  <si>
    <t>Total ohne MWST</t>
  </si>
  <si>
    <t>Total inkl. MWST</t>
  </si>
  <si>
    <t>Total sans TVA</t>
  </si>
  <si>
    <t>Total y compris TVA</t>
  </si>
  <si>
    <t>Total     II. Acquisition terrain</t>
  </si>
  <si>
    <t>237 Canalisations et évacuation des eaux de surface</t>
  </si>
  <si>
    <t>TOTAL KOSTENVORANSCHLAG</t>
  </si>
  <si>
    <t>Indice des prix</t>
  </si>
  <si>
    <t>TOTAL DEVIS</t>
  </si>
  <si>
    <t xml:space="preserve">TOTAL KOSTENVORANSCHLAG anrechenbare und nicht anrechenbare Kosten CHF </t>
  </si>
  <si>
    <t>TOTAL DEVIS des coûts imputables et non imputables CHF</t>
  </si>
  <si>
    <t>Preisindex Stand Kostenvoranschlag</t>
  </si>
  <si>
    <t>181 Garten- und Landschaftsbau (ohne Pflanzenlieferung)</t>
  </si>
  <si>
    <t>Datum vom Kostenvoranschlag</t>
  </si>
  <si>
    <t>Posizione</t>
  </si>
  <si>
    <t>Costi imputabili</t>
  </si>
  <si>
    <t>Costi non imputabili</t>
  </si>
  <si>
    <t>Totale senza IVA</t>
  </si>
  <si>
    <t xml:space="preserve">IVA </t>
  </si>
  <si>
    <t>Totale IVA compresa</t>
  </si>
  <si>
    <t>Lavori tecnici (allestimento progetto e direzione lavori)</t>
  </si>
  <si>
    <t>Lavori di costruzione e lavori complementari</t>
  </si>
  <si>
    <t>Lavori amministrativi</t>
  </si>
  <si>
    <t>Totale   I. Prestazioni proprie</t>
  </si>
  <si>
    <t xml:space="preserve">Totale   II. Acquisizione terreni </t>
  </si>
  <si>
    <t>Costi unicamente della fornitura piante (senza messa in opera)</t>
  </si>
  <si>
    <t>151 Costruzione di tracciati interrati (allaccimenti acque, gas, telofonia, ecc.)</t>
  </si>
  <si>
    <t>151 Costruzione di condotte elettriche</t>
  </si>
  <si>
    <t>237 Canalizzazioni ed evaquazione delle acque chiare</t>
  </si>
  <si>
    <t>237 Canalizzazione delle acque luride</t>
  </si>
  <si>
    <t>181 Lavori di sistemazione esterna (senza fornitura di piante)</t>
  </si>
  <si>
    <t>Totale   V. Lavori di costruzione e lavori complementari</t>
  </si>
  <si>
    <t>VI. Allestimento progetto e direzione lavori</t>
  </si>
  <si>
    <t>Totale   VI. Allestimento progetto e direzione lavori</t>
  </si>
  <si>
    <t>Ricapitolazione CHF</t>
  </si>
  <si>
    <t>TOTALE PREVENTIVO</t>
  </si>
  <si>
    <t>TOTALE PREVENTIVO dei costi imputabili e non imputabili CHF</t>
  </si>
  <si>
    <t>Luogo / Data:</t>
  </si>
  <si>
    <t>Timbro:</t>
  </si>
  <si>
    <t>Timbro / Firma della persona responsabile</t>
  </si>
  <si>
    <t>Nome / Cognome:</t>
  </si>
  <si>
    <t>Firma :</t>
  </si>
  <si>
    <t>Data allestistimento del preventivo</t>
  </si>
  <si>
    <t>Indice dei prezzi alla data del preventivo</t>
  </si>
  <si>
    <t>181 Travaux d'aménagements extérieurs (sans fourniture de plantes)</t>
  </si>
  <si>
    <t>Massnahme 1</t>
  </si>
  <si>
    <t>Massnahme 2</t>
  </si>
  <si>
    <t>Massnahme 3</t>
  </si>
  <si>
    <t>Preisindex_Text</t>
  </si>
  <si>
    <t>Preisindex Wert</t>
  </si>
  <si>
    <t>Preisindex Text</t>
  </si>
  <si>
    <t>NIL</t>
  </si>
  <si>
    <t>D</t>
  </si>
  <si>
    <t>F</t>
  </si>
  <si>
    <t>I</t>
  </si>
  <si>
    <t>Avril 2016</t>
  </si>
  <si>
    <t>Aprile 2016</t>
  </si>
  <si>
    <t>Ott. 2005</t>
  </si>
  <si>
    <t>Oct. 2005</t>
  </si>
  <si>
    <t>Indice dei prezzi</t>
  </si>
  <si>
    <t>Preisindex Hyperlinks_Text</t>
  </si>
  <si>
    <t>Preisindex Hyperlinks_Links</t>
  </si>
  <si>
    <t xml:space="preserve">Lien indice du renchérissement de la construction ferroviaire (base octobre 1994=100) : </t>
  </si>
  <si>
    <t xml:space="preserve">Lien indice du renchérissement de la construction génie-civil (base Octobre 1998 = 100) : </t>
  </si>
  <si>
    <t>Collegamento all’indice dell’aumento dei prezzi della costruzione ferroviaria (base ottobre 1994=100)</t>
  </si>
  <si>
    <t>Collegamento all’indice dell’aumento dei prezzi della costruzione in genio civile (base ottobre 1998=100)</t>
  </si>
  <si>
    <t>Preventivo CHF</t>
  </si>
  <si>
    <t>Anrechenbare Kosten</t>
  </si>
  <si>
    <t>°</t>
  </si>
  <si>
    <r>
      <t>Notice relative aux coûts imputables. 
(</t>
    </r>
    <r>
      <rPr>
        <sz val="10"/>
        <rFont val="Arial"/>
        <family val="2"/>
      </rPr>
      <t>sous</t>
    </r>
    <r>
      <rPr>
        <i/>
        <sz val="10"/>
        <rFont val="Arial"/>
        <family val="2"/>
      </rPr>
      <t xml:space="preserve"> la rubrique "Etablissement d'une convention de financement (documents à compléter)" / "Documentation")</t>
    </r>
  </si>
  <si>
    <t>Index Strassen Okt 20</t>
  </si>
  <si>
    <t>Index Tram Okt 20</t>
  </si>
  <si>
    <t>Okt. 2020</t>
  </si>
  <si>
    <t>Indice de renchérissement de la construction ferroviaire - 1994-2023 | Tableau | Office fédéral de la statistique (admin.ch)</t>
  </si>
  <si>
    <t>Bahnbau-Teuerungsindex (BTI) - 1994-2023 | Tabelle | Bundesamt für Statistik (admin.ch)</t>
  </si>
  <si>
    <t>Indice di rincaro della costruzione ferroviaria - 1994-2023 | Tabella | Ufficio federale di statistica (admin.ch)</t>
  </si>
  <si>
    <t>Indice suisse des prix de la construction - Evolution des prix de la construction (multibases) Valeurs de l'indice par grande région et par type d'objet - 1998-2023 | Tableau | Office fédéral de la statistique (admin.ch)</t>
  </si>
  <si>
    <t>Schweizerischer Baupreisindex - Entwicklung der Baupreise (Multibasen) Indexwerte pro Grossregion und pro Objekttyp - 1998-2023 | Tabelle | Bundesamt für Statistik (admin.ch)</t>
  </si>
  <si>
    <t>Indice svizzero dei prezzi delle costruzioni - Evoluzione dei prezzi di costruzione (multibasi) Valori dell'indice per Grande Regione e per tipo d'oggetto - 1998-2023 | Tabella | Ufficio federale di statistica (admin.ch)</t>
  </si>
  <si>
    <t xml:space="preserve">Total     III. Pflanzenlieferung </t>
  </si>
  <si>
    <t>Total     III. Fourniture de plantes</t>
  </si>
  <si>
    <t>Totale  III. Fornitura piante</t>
  </si>
  <si>
    <t>Mit anderen MWST sätzen</t>
  </si>
  <si>
    <t>Avec autres taux de TVA</t>
  </si>
  <si>
    <t>Con altre aliquote IVA</t>
  </si>
  <si>
    <t>Total     VII. Einnahmen</t>
  </si>
  <si>
    <t>VII. Einnahmen</t>
  </si>
  <si>
    <t>VII. recettes</t>
  </si>
  <si>
    <t>Tram/chemins de fer urbains</t>
  </si>
  <si>
    <t>Infrastructure pour bus/TP</t>
  </si>
  <si>
    <t>Capacité des routes</t>
  </si>
  <si>
    <t xml:space="preserve">Trafic piétonnier et cycliste </t>
  </si>
  <si>
    <t>Valorisation/sécurité de l’espace routier</t>
  </si>
  <si>
    <t>Interfaces multimodales</t>
  </si>
  <si>
    <t>Gestion du trafic</t>
  </si>
  <si>
    <t>Transport de marchandise et logistique</t>
  </si>
  <si>
    <t>Mobilité électrique en matière de transports privés</t>
  </si>
  <si>
    <t>Tram/Stadtbahn</t>
  </si>
  <si>
    <t>Bus/ÖV-Infrastruktur</t>
  </si>
  <si>
    <t>Kapazität Strasse</t>
  </si>
  <si>
    <t>Fuss- und Veloverkehr</t>
  </si>
  <si>
    <t>Verkehrsdrehscheiben</t>
  </si>
  <si>
    <t>Verkehrsmanagement</t>
  </si>
  <si>
    <t>Güterverkehr und Logistik</t>
  </si>
  <si>
    <t>E-Mobilität im Privatverkehr</t>
  </si>
  <si>
    <t>Etablissement de projet et direction des travaux</t>
  </si>
  <si>
    <r>
      <rPr>
        <b/>
        <sz val="10"/>
        <rFont val="Arial"/>
        <family val="2"/>
      </rPr>
      <t>I.</t>
    </r>
    <r>
      <rPr>
        <sz val="10"/>
        <rFont val="Arial"/>
        <family val="2"/>
      </rPr>
      <t xml:space="preserve"> Propre prestation / Travaux techniques (établissement du projet et direction des travaux)</t>
    </r>
  </si>
  <si>
    <r>
      <rPr>
        <b/>
        <sz val="10"/>
        <rFont val="Arial"/>
        <family val="2"/>
      </rPr>
      <t xml:space="preserve">I. </t>
    </r>
    <r>
      <rPr>
        <sz val="10"/>
        <rFont val="Arial"/>
        <family val="2"/>
      </rPr>
      <t>Propre prestation / Travaux de construction et travaux annexes</t>
    </r>
  </si>
  <si>
    <r>
      <rPr>
        <b/>
        <sz val="10"/>
        <rFont val="Arial"/>
        <family val="2"/>
      </rPr>
      <t>V.</t>
    </r>
    <r>
      <rPr>
        <sz val="10"/>
        <rFont val="Arial"/>
        <family val="2"/>
      </rPr>
      <t xml:space="preserve"> Travaux de construction et travaux annexes</t>
    </r>
  </si>
  <si>
    <t>Données selon devis</t>
  </si>
  <si>
    <t>Calcul</t>
  </si>
  <si>
    <t>Total Etablissement de projet et direction des travaux</t>
  </si>
  <si>
    <t>Total Travaux de construction et travaux annexes</t>
  </si>
  <si>
    <t>A</t>
  </si>
  <si>
    <t>B</t>
  </si>
  <si>
    <t>Calcul Rapport entre Etude et travaux (y c recettes)</t>
  </si>
  <si>
    <t>&lt; 100'000  =  &lt; 0.25</t>
  </si>
  <si>
    <t>&lt; 1'000'000  =  &lt; 0.18</t>
  </si>
  <si>
    <t>Rapportl entre Etude et travaux</t>
  </si>
  <si>
    <t>&gt;= 1'000'000  =  &lt; 0.15</t>
  </si>
  <si>
    <t>Mesure 1</t>
  </si>
  <si>
    <t>Mesure 2</t>
  </si>
  <si>
    <t>Mesure 3</t>
  </si>
  <si>
    <t>Total     VI. Technische Arbeiten (Honorare Projektierung+Bauleitung)</t>
  </si>
  <si>
    <t>Totale     VII. Entrate</t>
  </si>
  <si>
    <t>VII. Entrate</t>
  </si>
  <si>
    <t>Total     VII. Recettes</t>
  </si>
  <si>
    <t>Ecriture reportée sur bas de page "KV Massnahmen" si honoraires Etude trop hauts !</t>
  </si>
  <si>
    <r>
      <rPr>
        <b/>
        <sz val="10"/>
        <rFont val="Arial"/>
        <family val="2"/>
      </rPr>
      <t>VI.</t>
    </r>
    <r>
      <rPr>
        <sz val="10"/>
        <rFont val="Arial"/>
        <family val="2"/>
      </rPr>
      <t xml:space="preserve"> Etablissement de projet et direction des travaux</t>
    </r>
  </si>
  <si>
    <r>
      <rPr>
        <b/>
        <sz val="10"/>
        <rFont val="Arial"/>
        <family val="2"/>
      </rPr>
      <t>IV.</t>
    </r>
    <r>
      <rPr>
        <sz val="10"/>
        <rFont val="Arial"/>
        <family val="2"/>
      </rPr>
      <t xml:space="preserve"> Etabl. projet et dir. travaux avec autres taux de TVA</t>
    </r>
  </si>
  <si>
    <r>
      <rPr>
        <b/>
        <sz val="10"/>
        <rFont val="Arial"/>
        <family val="2"/>
      </rPr>
      <t>IV.</t>
    </r>
    <r>
      <rPr>
        <sz val="10"/>
        <rFont val="Arial"/>
        <family val="2"/>
      </rPr>
      <t xml:space="preserve"> Trav. Constr. et trav. annexes avec autres taux de TVA</t>
    </r>
  </si>
  <si>
    <t>A / B</t>
  </si>
  <si>
    <t>C</t>
  </si>
  <si>
    <t>Grenchen</t>
  </si>
  <si>
    <t>Rheintal</t>
  </si>
  <si>
    <t>Coude du Rhône</t>
  </si>
  <si>
    <t>AggloY</t>
  </si>
  <si>
    <t>Biel/Bienne - Lyss</t>
  </si>
  <si>
    <t>Tram/ferrovie urbane</t>
  </si>
  <si>
    <t>Infrastrutture per gli autobus / il TP</t>
  </si>
  <si>
    <t>Capacità strada</t>
  </si>
  <si>
    <t xml:space="preserve">Traffico pedonale e ciclistico </t>
  </si>
  <si>
    <t>Riqualifica/sicurezza dello spazio stradale</t>
  </si>
  <si>
    <t>Piattaforme multimodali</t>
  </si>
  <si>
    <t>Gestione del traffico</t>
  </si>
  <si>
    <t>Traffico merci e logistica</t>
  </si>
  <si>
    <t>Mobilità elettrica nel traffico privato</t>
  </si>
  <si>
    <t>IV. Lavori di costruzione e lavori tecnici con altre aliquote IVA</t>
  </si>
  <si>
    <t>IV. Travaux de construction et travaux techniques avec autres taux TVA</t>
  </si>
  <si>
    <t>Total     IV. Travaux de construction et travaux techniques avec autres TVA</t>
  </si>
  <si>
    <t>Totale   IV. Lavori di costruzione e lavori tecnici con altre IVA</t>
  </si>
  <si>
    <t>Oct. 2020</t>
  </si>
  <si>
    <t xml:space="preserve">Index Strassen 5.Gen </t>
  </si>
  <si>
    <t>Index Tram 5. Gen</t>
  </si>
  <si>
    <t>Index Strassen 5. Gen</t>
  </si>
  <si>
    <t>unbekannt</t>
  </si>
  <si>
    <t>inconnu</t>
  </si>
  <si>
    <t>sconosciuto</t>
  </si>
  <si>
    <t>zu ergänzen</t>
  </si>
  <si>
    <t>Les frais d'honoraires pour l'étude de projet et la direction des travaux (y compris les prestations propres) sont trop élevés. Veuillez les adapter conformément au chiffre 7 des directives de l'OFROU.</t>
  </si>
  <si>
    <t>Il costo degli onorari per l'allestimento del progetto e direzione lavori (comprese le prestazioni proprie) è troppo elevato. Vi preghiamo di adeguarli in base al punto 7 delle direttive dell'USTRA.</t>
  </si>
  <si>
    <t>Die Honorarkosten für die Projektierung und Bauleitung (inkl. Eigenleistungen) sind zu hoch. Bitte passen Sie sie gemäss Punkt 7 der ASTRA-Richtlinien an.</t>
  </si>
  <si>
    <t/>
  </si>
  <si>
    <t>IV. Bau- und Technische Arbeiten mit anderen  MWST-Sätzen</t>
  </si>
  <si>
    <t>Total     IV. Bau- und Technische Arbeiten mit anderen  MWST-Sätzen</t>
  </si>
  <si>
    <r>
      <t>Ordonnance concernant l'utilisation de l'impôt sur les huiles minérales à affectation obligatoire dans le trafic routier, article 21 (OUMin ; 725.116.21).
(</t>
    </r>
    <r>
      <rPr>
        <sz val="10"/>
        <rFont val="Arial"/>
        <family val="2"/>
      </rPr>
      <t>sous</t>
    </r>
    <r>
      <rPr>
        <i/>
        <sz val="10"/>
        <rFont val="Arial"/>
        <family val="2"/>
      </rPr>
      <t xml:space="preserve"> la rubrique "Informations complémentaires" / "bases légales")</t>
    </r>
  </si>
  <si>
    <r>
      <t xml:space="preserve">Directives de l'OFROU relatives aux mesures de Circulation routière, Tram et Mobilité douce 
</t>
    </r>
    <r>
      <rPr>
        <sz val="10"/>
        <rFont val="Arial"/>
        <family val="2"/>
      </rPr>
      <t xml:space="preserve">(sous chiffre </t>
    </r>
    <r>
      <rPr>
        <i/>
        <sz val="10"/>
        <rFont val="Arial"/>
        <family val="2"/>
      </rPr>
      <t>"7")</t>
    </r>
  </si>
  <si>
    <r>
      <t xml:space="preserve">ASTRA-Richtlinien für die Strassen-, Tram und Langsamverkehrsmassnahmen
</t>
    </r>
    <r>
      <rPr>
        <sz val="10"/>
        <rFont val="Arial"/>
        <family val="2"/>
      </rPr>
      <t>(unter Ziffer</t>
    </r>
    <r>
      <rPr>
        <i/>
        <sz val="10"/>
        <rFont val="Arial"/>
        <family val="2"/>
      </rPr>
      <t xml:space="preserve"> "7"</t>
    </r>
    <r>
      <rPr>
        <sz val="10"/>
        <rFont val="Arial"/>
        <family val="2"/>
      </rPr>
      <t>)</t>
    </r>
    <r>
      <rPr>
        <sz val="14"/>
        <rFont val="Arial"/>
        <family val="2"/>
      </rPr>
      <t xml:space="preserve">
</t>
    </r>
  </si>
  <si>
    <r>
      <t xml:space="preserve">Merkblatt über anrechenbare Kosten
</t>
    </r>
    <r>
      <rPr>
        <sz val="10"/>
        <rFont val="Arial"/>
        <family val="2"/>
      </rPr>
      <t xml:space="preserve">(unter </t>
    </r>
    <r>
      <rPr>
        <i/>
        <sz val="10"/>
        <rFont val="Arial"/>
        <family val="2"/>
      </rPr>
      <t>"Erstellung einer Finanzierungsvereinbarung (Gesuchsunterlagen)" / "Dokumentation"</t>
    </r>
    <r>
      <rPr>
        <sz val="10"/>
        <rFont val="Arial"/>
        <family val="2"/>
      </rPr>
      <t>)</t>
    </r>
  </si>
  <si>
    <r>
      <t xml:space="preserve">Verordnung über die Verwendung der zweckgebundenen Mineralölsteuer im Strassenverkehr
(MinVV; 725.116.21).
</t>
    </r>
    <r>
      <rPr>
        <sz val="10"/>
        <rFont val="Arial"/>
        <family val="2"/>
      </rPr>
      <t xml:space="preserve">(unter </t>
    </r>
    <r>
      <rPr>
        <i/>
        <sz val="10"/>
        <rFont val="Arial"/>
        <family val="2"/>
      </rPr>
      <t>"Weiterführende Informationen" / "Rechtliche Grundlagen"</t>
    </r>
    <r>
      <rPr>
        <sz val="10"/>
        <rFont val="Arial"/>
        <family val="2"/>
      </rPr>
      <t xml:space="preserve">) </t>
    </r>
    <r>
      <rPr>
        <sz val="14"/>
        <rFont val="Arial"/>
        <family val="2"/>
      </rPr>
      <t xml:space="preserve">
</t>
    </r>
  </si>
  <si>
    <r>
      <t xml:space="preserve">Bei der Erstellung des Kostenvoranschlags sind die anrechenbaren und nicht anrechenbaren Kosten detailliert anzugeben. Um Sie bei dieser Aufgabe zu unterstützen, folgende Dokumente stehen Ihnen zur Verfügung und können auf unserer Website </t>
    </r>
    <r>
      <rPr>
        <i/>
        <sz val="14"/>
        <rFont val="Arial"/>
        <family val="2"/>
      </rPr>
      <t>"NAF - Nationalstrassen- und Agglomerationsverkehrsfonds / Agglomerationsprogramme"</t>
    </r>
    <r>
      <rPr>
        <sz val="14"/>
        <rFont val="Arial"/>
        <family val="2"/>
      </rPr>
      <t xml:space="preserve"> heruntergeladen werden:</t>
    </r>
  </si>
  <si>
    <r>
      <t xml:space="preserve">Lors de l'établissement du devis, les coûts imputables et non imputables sont à définir précisément.
Afin de vous aider dans cette tâche, les documents suivants sont à consulter ou télécharger sur notre site internet relatif au </t>
    </r>
    <r>
      <rPr>
        <i/>
        <sz val="14"/>
        <rFont val="Arial"/>
        <family val="2"/>
      </rPr>
      <t>„Fonds pour les routes nationales et le trafic d'agglomération (FORTA) / Projets d'agglomération"</t>
    </r>
    <r>
      <rPr>
        <sz val="14"/>
        <rFont val="Arial"/>
        <family val="2"/>
      </rPr>
      <t>.</t>
    </r>
  </si>
  <si>
    <t>A IMPRIMER EN FORMAT A3</t>
  </si>
  <si>
    <t>DA STAMPARE IN FORMATO A3</t>
  </si>
  <si>
    <t>IM A3-FORMAT DRUCKEN</t>
  </si>
  <si>
    <t>III. Fourniture de plantes</t>
  </si>
  <si>
    <t>III. Fornitura piante</t>
  </si>
  <si>
    <t>III. Pflanzenlieferung</t>
  </si>
  <si>
    <t>V. Bau- und Nebenarbeiten</t>
  </si>
  <si>
    <t>V. Travaux de construction et travaux annexes</t>
  </si>
  <si>
    <t>V. Lavori di costruzione e lavori complementari</t>
  </si>
  <si>
    <t>II. Landerwerb</t>
  </si>
  <si>
    <t>II. Acquisition terrain</t>
  </si>
  <si>
    <t>II. Acquisizione terreni</t>
  </si>
  <si>
    <t>I. Eigenleistung</t>
  </si>
  <si>
    <t>I. Propre prestation</t>
  </si>
  <si>
    <t>I. Prestazioni proprie</t>
  </si>
  <si>
    <t>Effektiver MWST</t>
  </si>
  <si>
    <t>Taux de TVA effectif</t>
  </si>
  <si>
    <t>Aliquota IVA effettiva</t>
  </si>
  <si>
    <t>Rechnungsperiode vom 01.01.2011 bis 31.12.2017</t>
  </si>
  <si>
    <t>Période comptable à partir du  01.01.2011 au 31.12.2017</t>
  </si>
  <si>
    <t>Periodo imputabile dal  01.01.2011 al 31.12.2017</t>
  </si>
  <si>
    <t>Rechnungsperiode ab 01.01.2018 bis 31.12.2023</t>
  </si>
  <si>
    <t>Periodo imputabile a partire dal 01.01.2018 al 31.12.2023</t>
  </si>
  <si>
    <t>Période comptable à partir du 01.01.2018 au 31.12.2023</t>
  </si>
  <si>
    <t>Rechnungsperiode ab 01.01.2024</t>
  </si>
  <si>
    <t>Période comptable à partir du 01.01.2024</t>
  </si>
  <si>
    <t>Periodo imputabile a partire dal 01.01.2024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</si>
</sst>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_(* #,##0.00_);_(* \(#,##0.00\);_(* &quot;-&quot;??_);_(@_)"/>
    <numFmt numFmtId="166" formatCode="dd/mm/yyyy;@"/>
    <numFmt numFmtId="167" formatCode="0.0"/>
    <numFmt numFmtId="168" formatCode="00.0000"/>
    <numFmt numFmtId="169" formatCode="0.0%"/>
    <numFmt numFmtId="170" formatCode="_ * #,##0.000_ ;_ * \-#,##0.000_ ;_ * &quot;-&quot;??_ ;_ @_ "/>
    <numFmt numFmtId="171" formatCode="#,##0_ ;\-#,##0\ "/>
  </numFmts>
  <fonts count="55">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name val="Arial"/>
      <family val="2"/>
    </font>
    <font>
      <b/>
      <sz val="10"/>
      <name val="Arial"/>
      <family val="2"/>
    </font>
    <font>
      <b/>
      <sz val="9"/>
      <name val="Arial"/>
      <family val="2"/>
    </font>
    <font>
      <i/>
      <sz val="10"/>
      <color indexed="81"/>
      <name val="Arial"/>
      <family val="2"/>
    </font>
    <font>
      <i/>
      <sz val="10"/>
      <name val="Arial"/>
      <family val="2"/>
    </font>
    <font>
      <b/>
      <i/>
      <sz val="10"/>
      <name val="Arial"/>
      <family val="2"/>
    </font>
    <font>
      <b/>
      <sz val="12"/>
      <name val="Arial"/>
      <family val="2"/>
    </font>
    <font>
      <sz val="12"/>
      <name val="Times New Roman"/>
      <family val="1"/>
    </font>
    <font>
      <sz val="4"/>
      <color indexed="22"/>
      <name val="Arial Narrow"/>
      <family val="2"/>
    </font>
    <font>
      <sz val="10"/>
      <color theme="1"/>
      <name val="Arial"/>
      <family val="2"/>
    </font>
    <font>
      <u/>
      <sz val="10"/>
      <color theme="10"/>
      <name val="Arial"/>
      <family val="2"/>
    </font>
    <font>
      <b/>
      <sz val="10"/>
      <color theme="1"/>
      <name val="Arial"/>
      <family val="2"/>
    </font>
    <font>
      <sz val="9"/>
      <color theme="1"/>
      <name val="Arial"/>
      <family val="2"/>
    </font>
    <font>
      <b/>
      <sz val="9"/>
      <color theme="1"/>
      <name val="Arial"/>
      <family val="2"/>
    </font>
    <font>
      <b/>
      <u/>
      <sz val="9"/>
      <color theme="1"/>
      <name val="Arial"/>
      <family val="2"/>
    </font>
    <font>
      <b/>
      <sz val="12"/>
      <color theme="1"/>
      <name val="Arial"/>
      <family val="2"/>
    </font>
    <font>
      <b/>
      <i/>
      <sz val="10"/>
      <color rgb="FFFF0000"/>
      <name val="Arial"/>
      <family val="2"/>
    </font>
    <font>
      <b/>
      <sz val="10"/>
      <color rgb="FFFF0000"/>
      <name val="Arial"/>
      <family val="2"/>
    </font>
    <font>
      <b/>
      <sz val="11"/>
      <color rgb="FFFF0000"/>
      <name val="Arial"/>
      <family val="2"/>
    </font>
    <font>
      <b/>
      <sz val="10"/>
      <color rgb="FF00B050"/>
      <name val="Arial"/>
      <family val="2"/>
    </font>
    <font>
      <b/>
      <sz val="10"/>
      <color rgb="FF92D050"/>
      <name val="Arial"/>
      <family val="2"/>
    </font>
    <font>
      <b/>
      <sz val="12"/>
      <color rgb="FFFF0000"/>
      <name val="Arial"/>
      <family val="2"/>
    </font>
    <font>
      <sz val="10"/>
      <color rgb="FF92D050"/>
      <name val="Arial"/>
      <family val="2"/>
    </font>
    <font>
      <b/>
      <i/>
      <sz val="10"/>
      <color indexed="81"/>
      <name val="Arial"/>
      <family val="2"/>
    </font>
    <font>
      <b/>
      <i/>
      <sz val="48"/>
      <name val="Arial"/>
      <family val="2"/>
    </font>
    <font>
      <b/>
      <sz val="11"/>
      <name val="Arial"/>
      <family val="2"/>
    </font>
    <font>
      <b/>
      <sz val="16"/>
      <color theme="1"/>
      <name val="Arial"/>
      <family val="2"/>
    </font>
    <font>
      <sz val="10"/>
      <name val="Arial"/>
      <family val="2"/>
    </font>
    <font>
      <b/>
      <u/>
      <sz val="20"/>
      <name val="Arial"/>
      <family val="2"/>
    </font>
    <font>
      <sz val="14"/>
      <name val="Arial"/>
      <family val="2"/>
    </font>
    <font>
      <sz val="12"/>
      <name val="Arial"/>
      <family val="2"/>
    </font>
    <font>
      <sz val="10"/>
      <color indexed="81"/>
      <name val="Arial"/>
      <family val="2"/>
    </font>
    <font>
      <sz val="12"/>
      <color rgb="FFFF0000"/>
      <name val="Arial"/>
      <family val="2"/>
    </font>
    <font>
      <b/>
      <sz val="14"/>
      <color rgb="FFFF0000"/>
      <name val="Arial"/>
      <family val="2"/>
    </font>
    <font>
      <b/>
      <i/>
      <sz val="9"/>
      <color theme="1"/>
      <name val="Arial"/>
      <family val="2"/>
    </font>
    <font>
      <i/>
      <sz val="10"/>
      <color theme="1"/>
      <name val="Arial"/>
      <family val="2"/>
    </font>
    <font>
      <sz val="11"/>
      <name val="Arial"/>
      <family val="2"/>
    </font>
    <font>
      <i/>
      <sz val="14"/>
      <name val="Arial"/>
      <family val="2"/>
    </font>
    <font>
      <sz val="9"/>
      <color indexed="81"/>
      <name val="Tahoma"/>
      <family val="2"/>
    </font>
    <font>
      <b/>
      <sz val="14"/>
      <name val="Arial"/>
      <family val="2"/>
    </font>
    <font>
      <i/>
      <sz val="10"/>
      <color indexed="81"/>
      <name val="Tahoma"/>
      <family val="2"/>
    </font>
    <font>
      <b/>
      <sz val="11"/>
      <color rgb="FF00B050"/>
      <name val="Arial"/>
      <family val="2"/>
    </font>
    <font>
      <b/>
      <i/>
      <sz val="11"/>
      <color theme="1"/>
      <name val="Arial"/>
      <family val="2"/>
    </font>
    <font>
      <i/>
      <sz val="11"/>
      <color theme="1"/>
      <name val="Arial"/>
      <family val="2"/>
    </font>
    <font>
      <b/>
      <u/>
      <sz val="11"/>
      <color theme="1"/>
      <name val="Arial"/>
      <family val="2"/>
    </font>
    <font>
      <b/>
      <sz val="11"/>
      <color theme="1"/>
      <name val="Arial"/>
      <family val="2"/>
    </font>
    <font>
      <sz val="11"/>
      <color theme="1"/>
      <name val="Arial"/>
      <family val="2"/>
    </font>
  </fonts>
  <fills count="16">
    <fill>
      <patternFill patternType="none"/>
    </fill>
    <fill>
      <patternFill patternType="gray125"/>
    </fill>
    <fill>
      <patternFill patternType="solid">
        <fgColor theme="8" tint="0.39997558519241921"/>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2" tint="-9.9978637043366805E-2"/>
        <bgColor indexed="64"/>
      </patternFill>
    </fill>
  </fills>
  <borders count="98">
    <border>
      <left/>
      <right/>
      <top/>
      <bottom/>
      <diagonal/>
    </border>
    <border>
      <left style="hair">
        <color indexed="64"/>
      </left>
      <right/>
      <top/>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style="hair">
        <color indexed="64"/>
      </left>
      <right/>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hair">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top style="hair">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diagonal/>
    </border>
    <border>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hair">
        <color auto="1"/>
      </right>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hair">
        <color indexed="64"/>
      </right>
      <top style="hair">
        <color indexed="64"/>
      </top>
      <bottom style="thin">
        <color indexed="64"/>
      </bottom>
      <diagonal/>
    </border>
    <border>
      <left/>
      <right/>
      <top style="hair">
        <color auto="1"/>
      </top>
      <bottom style="hair">
        <color auto="1"/>
      </bottom>
      <diagonal/>
    </border>
    <border>
      <left style="thin">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indexed="64"/>
      </left>
      <right/>
      <top style="thin">
        <color auto="1"/>
      </top>
      <bottom/>
      <diagonal/>
    </border>
    <border>
      <left/>
      <right style="medium">
        <color indexed="64"/>
      </right>
      <top style="medium">
        <color indexed="64"/>
      </top>
      <bottom style="thin">
        <color indexed="64"/>
      </bottom>
      <diagonal/>
    </border>
    <border>
      <left style="hair">
        <color auto="1"/>
      </left>
      <right style="hair">
        <color auto="1"/>
      </right>
      <top style="thin">
        <color indexed="64"/>
      </top>
      <bottom/>
      <diagonal/>
    </border>
    <border>
      <left/>
      <right style="hair">
        <color indexed="64"/>
      </right>
      <top style="thin">
        <color indexed="64"/>
      </top>
      <bottom/>
      <diagonal/>
    </border>
    <border>
      <left/>
      <right style="hair">
        <color auto="1"/>
      </right>
      <top/>
      <bottom style="hair">
        <color indexed="64"/>
      </bottom>
      <diagonal/>
    </border>
    <border>
      <left style="hair">
        <color auto="1"/>
      </left>
      <right/>
      <top/>
      <bottom style="thin">
        <color indexed="64"/>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s>
  <cellStyleXfs count="18">
    <xf numFmtId="0" fontId="0" fillId="0" borderId="0"/>
    <xf numFmtId="165" fontId="6" fillId="0" borderId="0" applyFont="0" applyFill="0" applyBorder="0" applyAlignment="0" applyProtection="0"/>
    <xf numFmtId="0" fontId="18" fillId="0" borderId="0" applyNumberFormat="0" applyFill="0" applyBorder="0" applyAlignment="0" applyProtection="0">
      <alignment vertical="top"/>
      <protection locked="0"/>
    </xf>
    <xf numFmtId="164" fontId="7" fillId="0" borderId="0" applyFont="0" applyFill="0" applyBorder="0" applyAlignment="0" applyProtection="0"/>
    <xf numFmtId="0" fontId="8" fillId="0" borderId="0"/>
    <xf numFmtId="0" fontId="7" fillId="0" borderId="0"/>
    <xf numFmtId="0" fontId="7" fillId="0" borderId="0"/>
    <xf numFmtId="0" fontId="15" fillId="0" borderId="0"/>
    <xf numFmtId="0" fontId="7" fillId="0" borderId="0"/>
    <xf numFmtId="0" fontId="7" fillId="0" borderId="0"/>
    <xf numFmtId="43" fontId="35" fillId="0" borderId="0" applyFont="0" applyFill="0" applyBorder="0" applyAlignment="0" applyProtection="0"/>
    <xf numFmtId="164" fontId="6" fillId="0" borderId="0" applyFont="0" applyFill="0" applyBorder="0" applyAlignment="0" applyProtection="0"/>
    <xf numFmtId="0" fontId="6" fillId="0" borderId="0"/>
    <xf numFmtId="0" fontId="6" fillId="0" borderId="0"/>
    <xf numFmtId="0" fontId="6" fillId="0" borderId="0"/>
    <xf numFmtId="0" fontId="6" fillId="0" borderId="0"/>
    <xf numFmtId="164" fontId="35" fillId="0" borderId="0" applyFont="0" applyFill="0" applyBorder="0" applyAlignment="0" applyProtection="0"/>
    <xf numFmtId="164" fontId="6" fillId="0" borderId="0" applyFont="0" applyFill="0" applyBorder="0" applyAlignment="0" applyProtection="0"/>
  </cellStyleXfs>
  <cellXfs count="819">
    <xf numFmtId="0" fontId="0" fillId="0" borderId="0" xfId="0"/>
    <xf numFmtId="0" fontId="7" fillId="0" borderId="0" xfId="0" applyFont="1" applyProtection="1"/>
    <xf numFmtId="0" fontId="0" fillId="0" borderId="0" xfId="0" applyProtection="1"/>
    <xf numFmtId="0" fontId="9" fillId="0" borderId="0" xfId="0" applyFont="1" applyProtection="1"/>
    <xf numFmtId="0" fontId="19" fillId="0" borderId="0" xfId="0" applyFont="1" applyProtection="1"/>
    <xf numFmtId="0" fontId="0" fillId="0" borderId="0" xfId="0" applyAlignment="1" applyProtection="1">
      <alignment vertical="center"/>
    </xf>
    <xf numFmtId="0" fontId="0" fillId="0" borderId="0" xfId="0" applyBorder="1" applyAlignment="1" applyProtection="1">
      <alignment vertical="top"/>
    </xf>
    <xf numFmtId="0" fontId="20" fillId="0" borderId="0" xfId="0" applyFont="1" applyBorder="1" applyAlignment="1" applyProtection="1">
      <alignment horizontal="right" vertical="top"/>
    </xf>
    <xf numFmtId="10" fontId="20" fillId="0" borderId="0" xfId="0" applyNumberFormat="1" applyFont="1" applyBorder="1" applyAlignment="1" applyProtection="1">
      <alignment horizontal="right" vertical="top"/>
    </xf>
    <xf numFmtId="0" fontId="20" fillId="0" borderId="1" xfId="0" applyFont="1" applyBorder="1" applyAlignment="1" applyProtection="1">
      <alignment horizontal="right" vertical="top"/>
    </xf>
    <xf numFmtId="164" fontId="17" fillId="0" borderId="0" xfId="1" applyNumberFormat="1" applyFont="1" applyBorder="1" applyAlignment="1" applyProtection="1">
      <alignment horizontal="right" vertical="center"/>
    </xf>
    <xf numFmtId="164" fontId="17" fillId="0" borderId="1" xfId="1" applyNumberFormat="1" applyFont="1" applyBorder="1" applyAlignment="1" applyProtection="1">
      <alignment horizontal="right" vertical="center"/>
    </xf>
    <xf numFmtId="0" fontId="0" fillId="0" borderId="0" xfId="0" applyBorder="1" applyAlignment="1" applyProtection="1">
      <alignment vertical="center"/>
    </xf>
    <xf numFmtId="0" fontId="0" fillId="0" borderId="3" xfId="0" applyFill="1" applyBorder="1" applyAlignment="1" applyProtection="1">
      <alignment horizontal="left" vertical="center"/>
    </xf>
    <xf numFmtId="0" fontId="20" fillId="0" borderId="4" xfId="0" applyFont="1" applyFill="1" applyBorder="1" applyAlignment="1" applyProtection="1">
      <alignment vertical="center"/>
    </xf>
    <xf numFmtId="0" fontId="0" fillId="0" borderId="0" xfId="0" applyFill="1" applyProtection="1"/>
    <xf numFmtId="0" fontId="20" fillId="0" borderId="0" xfId="0" applyFont="1" applyFill="1" applyBorder="1" applyAlignment="1" applyProtection="1">
      <alignment vertical="center"/>
    </xf>
    <xf numFmtId="164" fontId="21" fillId="0" borderId="0" xfId="0" applyNumberFormat="1" applyFont="1" applyFill="1" applyBorder="1" applyAlignment="1" applyProtection="1">
      <alignment horizontal="right" vertical="center"/>
    </xf>
    <xf numFmtId="164" fontId="21" fillId="0" borderId="1" xfId="0" applyNumberFormat="1" applyFont="1" applyFill="1" applyBorder="1" applyAlignment="1" applyProtection="1">
      <alignment horizontal="right" vertical="center"/>
    </xf>
    <xf numFmtId="0" fontId="20" fillId="0" borderId="0" xfId="0" applyFont="1" applyBorder="1" applyAlignment="1" applyProtection="1">
      <alignment horizontal="right" vertical="center"/>
    </xf>
    <xf numFmtId="10" fontId="20" fillId="0" borderId="0" xfId="0" applyNumberFormat="1" applyFont="1" applyBorder="1" applyAlignment="1" applyProtection="1">
      <alignment horizontal="right" vertical="center"/>
    </xf>
    <xf numFmtId="0" fontId="20" fillId="0" borderId="1" xfId="0" applyFont="1" applyBorder="1" applyAlignment="1" applyProtection="1">
      <alignment horizontal="right" vertical="center"/>
    </xf>
    <xf numFmtId="0" fontId="0" fillId="0" borderId="1" xfId="0" applyBorder="1" applyAlignment="1" applyProtection="1">
      <alignment vertical="center"/>
    </xf>
    <xf numFmtId="0" fontId="9" fillId="0" borderId="0" xfId="0" applyFont="1" applyFill="1" applyBorder="1" applyAlignment="1" applyProtection="1">
      <alignment vertical="center"/>
    </xf>
    <xf numFmtId="0" fontId="0" fillId="0" borderId="0" xfId="0" applyBorder="1" applyProtection="1"/>
    <xf numFmtId="0" fontId="19" fillId="0" borderId="0" xfId="0" applyFont="1" applyFill="1" applyBorder="1" applyProtection="1"/>
    <xf numFmtId="0" fontId="10" fillId="0" borderId="0" xfId="0" applyFont="1" applyBorder="1" applyAlignment="1" applyProtection="1">
      <alignment vertical="center"/>
    </xf>
    <xf numFmtId="164" fontId="17" fillId="0" borderId="6" xfId="1" applyNumberFormat="1" applyFont="1" applyBorder="1" applyAlignment="1" applyProtection="1">
      <alignment horizontal="right" vertical="center"/>
    </xf>
    <xf numFmtId="0" fontId="20" fillId="0" borderId="0" xfId="0" applyFont="1" applyFill="1" applyBorder="1" applyAlignment="1" applyProtection="1">
      <alignment horizontal="right"/>
    </xf>
    <xf numFmtId="0" fontId="20" fillId="0" borderId="0" xfId="0" applyFont="1" applyFill="1" applyBorder="1" applyProtection="1"/>
    <xf numFmtId="0" fontId="20" fillId="0" borderId="0" xfId="0" applyFont="1" applyFill="1" applyBorder="1" applyAlignment="1" applyProtection="1">
      <alignment horizontal="right" vertical="top" wrapText="1"/>
    </xf>
    <xf numFmtId="0" fontId="20" fillId="0" borderId="1" xfId="0" applyFont="1" applyFill="1" applyBorder="1" applyAlignment="1" applyProtection="1">
      <alignment horizontal="right" vertical="top" wrapText="1"/>
    </xf>
    <xf numFmtId="0" fontId="19" fillId="0" borderId="0" xfId="0" applyFont="1" applyFill="1" applyProtection="1"/>
    <xf numFmtId="0" fontId="20" fillId="0" borderId="9" xfId="0" applyFont="1" applyFill="1" applyBorder="1" applyProtection="1"/>
    <xf numFmtId="0" fontId="22" fillId="0" borderId="9" xfId="0" applyFont="1" applyBorder="1" applyAlignment="1" applyProtection="1">
      <alignment horizontal="left" vertical="center"/>
    </xf>
    <xf numFmtId="0" fontId="20" fillId="0" borderId="10" xfId="0" applyFont="1" applyBorder="1" applyAlignment="1" applyProtection="1">
      <alignment horizontal="right" vertical="top"/>
    </xf>
    <xf numFmtId="0" fontId="0" fillId="0" borderId="9" xfId="0" applyFill="1" applyBorder="1" applyAlignment="1" applyProtection="1">
      <alignment horizontal="left" vertical="center"/>
    </xf>
    <xf numFmtId="164" fontId="21" fillId="0" borderId="10" xfId="0" applyNumberFormat="1" applyFont="1" applyFill="1" applyBorder="1" applyAlignment="1" applyProtection="1">
      <alignment horizontal="right" vertical="center"/>
    </xf>
    <xf numFmtId="0" fontId="20" fillId="0" borderId="10" xfId="0" applyFont="1" applyBorder="1" applyAlignment="1" applyProtection="1">
      <alignment horizontal="right" vertical="center"/>
    </xf>
    <xf numFmtId="0" fontId="0" fillId="0" borderId="9" xfId="0" applyBorder="1" applyAlignment="1" applyProtection="1">
      <alignment horizontal="left" vertical="center"/>
    </xf>
    <xf numFmtId="0" fontId="0" fillId="0" borderId="10" xfId="0" applyBorder="1" applyAlignment="1" applyProtection="1">
      <alignment vertical="center"/>
    </xf>
    <xf numFmtId="0" fontId="21" fillId="0" borderId="9" xfId="0" applyFont="1" applyBorder="1" applyAlignment="1" applyProtection="1">
      <alignment horizontal="left" vertical="center"/>
    </xf>
    <xf numFmtId="164" fontId="17" fillId="0" borderId="10" xfId="1" applyNumberFormat="1" applyFont="1" applyBorder="1" applyAlignment="1" applyProtection="1">
      <alignment horizontal="right" vertical="center"/>
    </xf>
    <xf numFmtId="0" fontId="20" fillId="0" borderId="12" xfId="0" applyFont="1" applyFill="1" applyBorder="1" applyProtection="1"/>
    <xf numFmtId="0" fontId="20" fillId="0" borderId="7" xfId="0" applyFont="1" applyFill="1" applyBorder="1" applyProtection="1"/>
    <xf numFmtId="0" fontId="0" fillId="0" borderId="9" xfId="0" applyFill="1" applyBorder="1" applyProtection="1"/>
    <xf numFmtId="0" fontId="7" fillId="0" borderId="9" xfId="0" applyFont="1" applyFill="1" applyBorder="1" applyProtection="1"/>
    <xf numFmtId="164" fontId="17" fillId="0" borderId="0" xfId="0" applyNumberFormat="1" applyFont="1" applyFill="1" applyBorder="1" applyAlignment="1" applyProtection="1">
      <alignment horizontal="right" vertical="center"/>
    </xf>
    <xf numFmtId="164" fontId="17" fillId="0" borderId="2" xfId="0" applyNumberFormat="1" applyFont="1" applyFill="1" applyBorder="1" applyAlignment="1" applyProtection="1">
      <alignment horizontal="right" vertical="center"/>
    </xf>
    <xf numFmtId="164" fontId="17" fillId="0" borderId="1" xfId="0" applyNumberFormat="1" applyFont="1" applyFill="1" applyBorder="1" applyAlignment="1" applyProtection="1">
      <alignment horizontal="right" vertical="center"/>
    </xf>
    <xf numFmtId="164" fontId="17" fillId="0" borderId="10" xfId="0" applyNumberFormat="1" applyFont="1" applyFill="1" applyBorder="1" applyAlignment="1" applyProtection="1">
      <alignment horizontal="right" vertical="center"/>
    </xf>
    <xf numFmtId="164" fontId="7" fillId="0" borderId="0" xfId="0" applyNumberFormat="1" applyFont="1" applyFill="1" applyBorder="1" applyAlignment="1" applyProtection="1">
      <alignment horizontal="right" vertical="center"/>
    </xf>
    <xf numFmtId="164" fontId="7" fillId="0" borderId="2" xfId="0" applyNumberFormat="1" applyFont="1" applyFill="1" applyBorder="1" applyAlignment="1" applyProtection="1">
      <alignment horizontal="right" vertical="center"/>
    </xf>
    <xf numFmtId="164" fontId="7" fillId="0" borderId="10" xfId="0" applyNumberFormat="1" applyFont="1" applyFill="1" applyBorder="1" applyAlignment="1" applyProtection="1">
      <alignment horizontal="right" vertical="center"/>
    </xf>
    <xf numFmtId="0" fontId="20" fillId="0" borderId="10" xfId="0" applyFont="1" applyFill="1" applyBorder="1" applyAlignment="1" applyProtection="1">
      <alignment horizontal="right" vertical="top" wrapText="1"/>
    </xf>
    <xf numFmtId="164" fontId="19" fillId="0" borderId="4" xfId="0" applyNumberFormat="1" applyFont="1" applyFill="1" applyBorder="1" applyAlignment="1" applyProtection="1">
      <alignment horizontal="right" vertical="center"/>
    </xf>
    <xf numFmtId="164" fontId="19" fillId="0" borderId="16" xfId="0" applyNumberFormat="1" applyFont="1" applyFill="1" applyBorder="1" applyAlignment="1" applyProtection="1">
      <alignment horizontal="right" vertical="center"/>
    </xf>
    <xf numFmtId="164" fontId="19" fillId="0" borderId="17" xfId="0" applyNumberFormat="1" applyFont="1" applyFill="1" applyBorder="1" applyAlignment="1" applyProtection="1">
      <alignment horizontal="right" vertical="center"/>
    </xf>
    <xf numFmtId="164" fontId="19" fillId="0" borderId="0" xfId="1" applyNumberFormat="1" applyFont="1" applyBorder="1" applyAlignment="1" applyProtection="1">
      <alignment horizontal="right" vertical="center"/>
    </xf>
    <xf numFmtId="164" fontId="19" fillId="0" borderId="10" xfId="1" applyNumberFormat="1" applyFont="1" applyBorder="1" applyAlignment="1" applyProtection="1">
      <alignment horizontal="right" vertical="center"/>
    </xf>
    <xf numFmtId="164" fontId="17" fillId="0" borderId="19" xfId="1" applyNumberFormat="1" applyFont="1" applyBorder="1" applyAlignment="1" applyProtection="1">
      <alignment horizontal="right" vertical="center"/>
    </xf>
    <xf numFmtId="164" fontId="17" fillId="0" borderId="20" xfId="1" applyNumberFormat="1" applyFont="1" applyBorder="1" applyAlignment="1" applyProtection="1">
      <alignment horizontal="right" vertical="center"/>
    </xf>
    <xf numFmtId="0" fontId="0" fillId="0" borderId="22" xfId="0" applyBorder="1" applyAlignment="1" applyProtection="1">
      <alignment horizontal="left" vertical="center"/>
    </xf>
    <xf numFmtId="0" fontId="0" fillId="0" borderId="19" xfId="0" applyBorder="1" applyAlignment="1" applyProtection="1">
      <alignment vertical="center"/>
    </xf>
    <xf numFmtId="0" fontId="0" fillId="0" borderId="19" xfId="0" applyFill="1" applyBorder="1" applyAlignment="1" applyProtection="1">
      <alignment vertical="center"/>
    </xf>
    <xf numFmtId="164" fontId="17" fillId="0" borderId="21" xfId="1" applyNumberFormat="1" applyFont="1" applyBorder="1" applyAlignment="1" applyProtection="1">
      <alignment horizontal="right" vertical="center"/>
    </xf>
    <xf numFmtId="0" fontId="21" fillId="0" borderId="23" xfId="0" applyFont="1" applyBorder="1" applyAlignment="1" applyProtection="1">
      <alignment horizontal="left" vertical="center"/>
    </xf>
    <xf numFmtId="0" fontId="10" fillId="0" borderId="5" xfId="0" applyFont="1" applyBorder="1" applyAlignment="1" applyProtection="1">
      <alignment vertical="center"/>
    </xf>
    <xf numFmtId="0" fontId="9" fillId="0" borderId="0" xfId="0" applyFont="1" applyFill="1" applyBorder="1" applyAlignment="1" applyProtection="1">
      <alignment vertical="top"/>
    </xf>
    <xf numFmtId="0" fontId="23" fillId="0" borderId="0" xfId="0" applyFont="1" applyFill="1" applyBorder="1" applyAlignment="1" applyProtection="1">
      <alignment horizontal="center" vertical="center"/>
    </xf>
    <xf numFmtId="164" fontId="19" fillId="0" borderId="0" xfId="0" applyNumberFormat="1" applyFont="1" applyFill="1" applyBorder="1" applyAlignment="1" applyProtection="1">
      <alignment horizontal="right" vertical="center"/>
    </xf>
    <xf numFmtId="0" fontId="20" fillId="0" borderId="0" xfId="0" applyFont="1" applyFill="1" applyBorder="1" applyAlignment="1" applyProtection="1">
      <alignment horizontal="right" vertical="top"/>
    </xf>
    <xf numFmtId="0" fontId="20" fillId="0" borderId="0" xfId="0" applyFont="1" applyFill="1" applyBorder="1" applyAlignment="1" applyProtection="1">
      <alignment horizontal="right" vertical="center"/>
    </xf>
    <xf numFmtId="164" fontId="17" fillId="0" borderId="0" xfId="1" applyNumberFormat="1" applyFont="1" applyFill="1" applyBorder="1" applyAlignment="1" applyProtection="1">
      <alignment horizontal="right" vertical="center"/>
    </xf>
    <xf numFmtId="0" fontId="19" fillId="0" borderId="0" xfId="0" applyFont="1" applyFill="1" applyBorder="1" applyAlignment="1" applyProtection="1">
      <alignment horizontal="center" vertical="center"/>
    </xf>
    <xf numFmtId="0" fontId="0" fillId="0" borderId="0" xfId="0" applyFill="1" applyBorder="1" applyProtection="1"/>
    <xf numFmtId="0" fontId="0" fillId="0" borderId="0" xfId="0" applyFill="1" applyBorder="1" applyAlignment="1" applyProtection="1">
      <alignment horizontal="left" vertical="center"/>
    </xf>
    <xf numFmtId="0" fontId="9" fillId="0" borderId="0" xfId="0" applyFont="1" applyFill="1" applyBorder="1" applyProtection="1"/>
    <xf numFmtId="0" fontId="12" fillId="0" borderId="0" xfId="0" applyFont="1" applyAlignment="1" applyProtection="1">
      <alignment horizontal="right" vertical="top" wrapText="1"/>
    </xf>
    <xf numFmtId="0" fontId="12" fillId="0" borderId="0" xfId="0" applyFont="1" applyAlignment="1" applyProtection="1">
      <alignment horizontal="right" vertical="top"/>
    </xf>
    <xf numFmtId="0" fontId="25" fillId="0" borderId="0" xfId="0" applyFont="1" applyFill="1" applyBorder="1" applyAlignment="1" applyProtection="1">
      <alignment vertical="top" wrapText="1"/>
    </xf>
    <xf numFmtId="49" fontId="26" fillId="0" borderId="0" xfId="0" applyNumberFormat="1" applyFont="1" applyAlignment="1" applyProtection="1">
      <alignment horizontal="center" vertical="top" wrapText="1"/>
    </xf>
    <xf numFmtId="0" fontId="9" fillId="0" borderId="0" xfId="0" applyFont="1" applyFill="1" applyAlignment="1" applyProtection="1">
      <alignment vertical="top"/>
    </xf>
    <xf numFmtId="0" fontId="12" fillId="0" borderId="0" xfId="0" applyFont="1" applyAlignment="1" applyProtection="1">
      <alignment horizontal="left" vertical="top" wrapText="1"/>
    </xf>
    <xf numFmtId="0" fontId="7" fillId="0" borderId="0" xfId="0" applyFont="1" applyAlignment="1" applyProtection="1">
      <alignment vertical="center"/>
    </xf>
    <xf numFmtId="49" fontId="9" fillId="0" borderId="0" xfId="0" applyNumberFormat="1" applyFont="1" applyProtection="1"/>
    <xf numFmtId="0" fontId="0" fillId="0" borderId="0" xfId="0" applyFont="1" applyProtection="1"/>
    <xf numFmtId="0" fontId="9" fillId="0" borderId="29" xfId="0" applyNumberFormat="1" applyFont="1" applyFill="1" applyBorder="1" applyProtection="1"/>
    <xf numFmtId="0" fontId="9" fillId="0" borderId="0" xfId="0" applyNumberFormat="1" applyFont="1" applyFill="1" applyBorder="1" applyProtection="1"/>
    <xf numFmtId="0" fontId="9" fillId="0" borderId="30" xfId="0" applyNumberFormat="1" applyFont="1" applyBorder="1" applyProtection="1"/>
    <xf numFmtId="0" fontId="7" fillId="0" borderId="0" xfId="0" applyNumberFormat="1" applyFont="1" applyFill="1" applyBorder="1" applyProtection="1"/>
    <xf numFmtId="0" fontId="7" fillId="0" borderId="27" xfId="0" applyNumberFormat="1" applyFont="1" applyFill="1" applyBorder="1" applyProtection="1"/>
    <xf numFmtId="0" fontId="7" fillId="0" borderId="31" xfId="0" applyNumberFormat="1" applyFont="1" applyFill="1" applyBorder="1" applyProtection="1"/>
    <xf numFmtId="0" fontId="17" fillId="0" borderId="0" xfId="0" applyFont="1" applyFill="1" applyProtection="1"/>
    <xf numFmtId="0" fontId="17" fillId="0" borderId="0" xfId="0" applyFont="1" applyFill="1" applyAlignment="1" applyProtection="1">
      <alignment vertical="top"/>
    </xf>
    <xf numFmtId="167" fontId="17" fillId="0" borderId="0" xfId="0" applyNumberFormat="1" applyFont="1" applyFill="1" applyAlignment="1" applyProtection="1">
      <alignment vertical="top"/>
    </xf>
    <xf numFmtId="0" fontId="17" fillId="0" borderId="0" xfId="0" applyFont="1" applyFill="1" applyBorder="1" applyAlignment="1" applyProtection="1">
      <alignment vertical="top"/>
    </xf>
    <xf numFmtId="167" fontId="17" fillId="0" borderId="0" xfId="0" applyNumberFormat="1" applyFont="1" applyFill="1" applyBorder="1" applyAlignment="1" applyProtection="1">
      <alignment vertical="top"/>
    </xf>
    <xf numFmtId="0" fontId="17" fillId="0" borderId="0" xfId="0" applyFont="1" applyFill="1" applyBorder="1" applyProtection="1"/>
    <xf numFmtId="167" fontId="17" fillId="0" borderId="0" xfId="0" applyNumberFormat="1" applyFont="1" applyFill="1" applyBorder="1" applyProtection="1"/>
    <xf numFmtId="0" fontId="7" fillId="6" borderId="26" xfId="0" applyNumberFormat="1" applyFont="1" applyFill="1" applyBorder="1" applyProtection="1"/>
    <xf numFmtId="0" fontId="7" fillId="6" borderId="0" xfId="0" applyNumberFormat="1" applyFont="1" applyFill="1" applyBorder="1" applyProtection="1"/>
    <xf numFmtId="0" fontId="7" fillId="6" borderId="35" xfId="0" applyNumberFormat="1" applyFont="1" applyFill="1" applyBorder="1" applyProtection="1"/>
    <xf numFmtId="0" fontId="19" fillId="0" borderId="0" xfId="0" applyFont="1" applyFill="1" applyBorder="1" applyAlignment="1" applyProtection="1">
      <alignment horizontal="right" vertical="top"/>
    </xf>
    <xf numFmtId="0" fontId="7" fillId="6" borderId="42" xfId="0" applyNumberFormat="1" applyFont="1" applyFill="1" applyBorder="1" applyProtection="1"/>
    <xf numFmtId="0" fontId="7" fillId="0" borderId="42" xfId="0" applyNumberFormat="1" applyFont="1" applyFill="1" applyBorder="1" applyProtection="1"/>
    <xf numFmtId="0" fontId="7" fillId="6" borderId="43" xfId="0" applyNumberFormat="1" applyFont="1" applyFill="1" applyBorder="1" applyProtection="1"/>
    <xf numFmtId="0" fontId="7" fillId="6" borderId="44" xfId="0" applyNumberFormat="1" applyFont="1" applyFill="1" applyBorder="1" applyProtection="1"/>
    <xf numFmtId="0" fontId="7" fillId="0" borderId="46" xfId="0" applyNumberFormat="1" applyFont="1" applyFill="1" applyBorder="1" applyProtection="1"/>
    <xf numFmtId="0" fontId="7" fillId="0" borderId="47" xfId="0" applyNumberFormat="1" applyFont="1" applyFill="1" applyBorder="1" applyProtection="1"/>
    <xf numFmtId="0" fontId="7" fillId="0" borderId="48" xfId="0" applyNumberFormat="1" applyFont="1" applyFill="1" applyBorder="1" applyProtection="1"/>
    <xf numFmtId="0" fontId="7" fillId="0" borderId="49" xfId="0" applyNumberFormat="1" applyFont="1" applyFill="1" applyBorder="1" applyProtection="1"/>
    <xf numFmtId="0" fontId="7" fillId="0" borderId="50" xfId="0" applyNumberFormat="1" applyFont="1" applyFill="1" applyBorder="1" applyProtection="1"/>
    <xf numFmtId="0" fontId="7" fillId="0" borderId="33" xfId="0" applyNumberFormat="1" applyFont="1" applyFill="1" applyBorder="1" applyProtection="1"/>
    <xf numFmtId="0" fontId="7" fillId="6" borderId="28" xfId="0" applyNumberFormat="1" applyFont="1" applyFill="1" applyBorder="1" applyProtection="1"/>
    <xf numFmtId="0" fontId="7" fillId="6" borderId="37" xfId="0" applyNumberFormat="1" applyFont="1" applyFill="1" applyBorder="1" applyProtection="1"/>
    <xf numFmtId="0" fontId="7" fillId="6" borderId="45" xfId="0" applyNumberFormat="1" applyFont="1" applyFill="1" applyBorder="1" applyProtection="1"/>
    <xf numFmtId="0" fontId="9" fillId="0" borderId="0" xfId="0" applyNumberFormat="1" applyFont="1" applyBorder="1" applyProtection="1"/>
    <xf numFmtId="0" fontId="9" fillId="0" borderId="43" xfId="0" applyNumberFormat="1" applyFont="1" applyFill="1" applyBorder="1" applyProtection="1"/>
    <xf numFmtId="0" fontId="9" fillId="0" borderId="44" xfId="0" applyNumberFormat="1" applyFont="1" applyBorder="1" applyProtection="1"/>
    <xf numFmtId="0" fontId="9" fillId="0" borderId="45" xfId="0" applyNumberFormat="1" applyFont="1" applyBorder="1" applyProtection="1"/>
    <xf numFmtId="0" fontId="0" fillId="0" borderId="42" xfId="0" applyNumberFormat="1" applyFill="1" applyBorder="1" applyProtection="1"/>
    <xf numFmtId="0" fontId="9" fillId="0" borderId="51" xfId="0" applyNumberFormat="1" applyFont="1" applyBorder="1" applyProtection="1"/>
    <xf numFmtId="0" fontId="7" fillId="6" borderId="46" xfId="0" applyNumberFormat="1" applyFont="1" applyFill="1" applyBorder="1" applyProtection="1"/>
    <xf numFmtId="0" fontId="9" fillId="6" borderId="43" xfId="0" applyNumberFormat="1" applyFont="1" applyFill="1" applyBorder="1" applyProtection="1"/>
    <xf numFmtId="0" fontId="9" fillId="6" borderId="45" xfId="0" applyNumberFormat="1" applyFont="1" applyFill="1" applyBorder="1" applyProtection="1"/>
    <xf numFmtId="0" fontId="7" fillId="6" borderId="48" xfId="0" applyNumberFormat="1" applyFont="1" applyFill="1" applyBorder="1" applyProtection="1"/>
    <xf numFmtId="0" fontId="7" fillId="6" borderId="49" xfId="0" applyNumberFormat="1" applyFont="1" applyFill="1" applyBorder="1" applyProtection="1"/>
    <xf numFmtId="0" fontId="7" fillId="6" borderId="3" xfId="0" applyNumberFormat="1" applyFont="1" applyFill="1" applyBorder="1" applyProtection="1"/>
    <xf numFmtId="0" fontId="7" fillId="6" borderId="53" xfId="0" applyNumberFormat="1" applyFont="1" applyFill="1" applyBorder="1" applyProtection="1"/>
    <xf numFmtId="0" fontId="7" fillId="0" borderId="56" xfId="0" applyNumberFormat="1" applyFont="1" applyFill="1" applyBorder="1" applyProtection="1"/>
    <xf numFmtId="0" fontId="7" fillId="0" borderId="57" xfId="0" applyNumberFormat="1" applyFont="1" applyFill="1" applyBorder="1" applyProtection="1"/>
    <xf numFmtId="0" fontId="7" fillId="6" borderId="54" xfId="0" applyNumberFormat="1" applyFont="1" applyFill="1" applyBorder="1" applyProtection="1"/>
    <xf numFmtId="0" fontId="7" fillId="6" borderId="47" xfId="0" applyNumberFormat="1" applyFont="1" applyFill="1" applyBorder="1" applyProtection="1"/>
    <xf numFmtId="0" fontId="7" fillId="6" borderId="50" xfId="0" applyNumberFormat="1" applyFont="1" applyFill="1" applyBorder="1" applyProtection="1"/>
    <xf numFmtId="0" fontId="7" fillId="5" borderId="0" xfId="0" applyNumberFormat="1" applyFont="1" applyFill="1" applyBorder="1" applyProtection="1"/>
    <xf numFmtId="0" fontId="7" fillId="0" borderId="36" xfId="0" applyNumberFormat="1" applyFont="1" applyFill="1" applyBorder="1" applyProtection="1"/>
    <xf numFmtId="0" fontId="7" fillId="0" borderId="30" xfId="0" applyNumberFormat="1" applyFont="1" applyFill="1" applyBorder="1" applyProtection="1"/>
    <xf numFmtId="0" fontId="9" fillId="6" borderId="44" xfId="0" applyNumberFormat="1" applyFont="1" applyFill="1" applyBorder="1" applyProtection="1"/>
    <xf numFmtId="0" fontId="9" fillId="6" borderId="55" xfId="0" applyNumberFormat="1" applyFont="1" applyFill="1" applyBorder="1" applyProtection="1"/>
    <xf numFmtId="49" fontId="7" fillId="0" borderId="55" xfId="0" applyNumberFormat="1" applyFont="1" applyFill="1" applyBorder="1" applyProtection="1"/>
    <xf numFmtId="49" fontId="7" fillId="0" borderId="56" xfId="0" applyNumberFormat="1" applyFont="1" applyFill="1" applyBorder="1" applyProtection="1"/>
    <xf numFmtId="0" fontId="30" fillId="0" borderId="0" xfId="0" applyFont="1" applyFill="1" applyAlignment="1" applyProtection="1">
      <alignment horizontal="left" vertical="center"/>
    </xf>
    <xf numFmtId="0" fontId="25" fillId="0" borderId="0" xfId="0" applyFont="1" applyFill="1" applyAlignment="1" applyProtection="1">
      <alignment horizontal="right"/>
    </xf>
    <xf numFmtId="0" fontId="27" fillId="0" borderId="0" xfId="0" applyFont="1" applyFill="1" applyAlignment="1" applyProtection="1">
      <alignment horizontal="left" vertical="center"/>
    </xf>
    <xf numFmtId="0" fontId="19" fillId="0" borderId="0" xfId="0" applyFont="1" applyFill="1" applyAlignment="1" applyProtection="1">
      <alignment horizontal="right"/>
    </xf>
    <xf numFmtId="0" fontId="25" fillId="0" borderId="0" xfId="0" applyFont="1" applyFill="1" applyAlignment="1" applyProtection="1">
      <alignment horizontal="left" vertical="center"/>
    </xf>
    <xf numFmtId="0" fontId="28" fillId="0" borderId="0" xfId="0" applyFont="1" applyFill="1" applyAlignment="1" applyProtection="1">
      <alignment horizontal="left" vertical="center" wrapText="1"/>
    </xf>
    <xf numFmtId="0" fontId="19" fillId="0" borderId="0" xfId="0" applyFont="1" applyFill="1" applyBorder="1" applyAlignment="1" applyProtection="1">
      <alignment wrapText="1"/>
    </xf>
    <xf numFmtId="0" fontId="7" fillId="0" borderId="0" xfId="0" applyFont="1" applyFill="1" applyBorder="1" applyProtection="1"/>
    <xf numFmtId="0" fontId="9" fillId="0" borderId="61" xfId="0" applyFont="1" applyFill="1" applyBorder="1" applyAlignment="1" applyProtection="1">
      <alignment horizontal="left" vertical="center"/>
    </xf>
    <xf numFmtId="49" fontId="9" fillId="0" borderId="65" xfId="0" applyNumberFormat="1" applyFont="1" applyFill="1" applyBorder="1" applyProtection="1"/>
    <xf numFmtId="0" fontId="7" fillId="0" borderId="13" xfId="0" applyFont="1" applyFill="1" applyBorder="1" applyProtection="1"/>
    <xf numFmtId="0" fontId="9" fillId="0" borderId="13" xfId="0" applyFont="1" applyFill="1" applyBorder="1" applyProtection="1"/>
    <xf numFmtId="0" fontId="7" fillId="0" borderId="14" xfId="0" applyFont="1" applyFill="1" applyBorder="1" applyProtection="1"/>
    <xf numFmtId="49" fontId="9" fillId="0" borderId="67" xfId="0" applyNumberFormat="1" applyFont="1" applyFill="1" applyBorder="1" applyProtection="1"/>
    <xf numFmtId="0" fontId="13" fillId="0" borderId="0" xfId="0" applyFont="1" applyFill="1" applyBorder="1" applyAlignment="1" applyProtection="1">
      <alignment horizontal="left" vertical="center"/>
    </xf>
    <xf numFmtId="0" fontId="7" fillId="0" borderId="10" xfId="0" applyFont="1" applyFill="1" applyBorder="1" applyProtection="1"/>
    <xf numFmtId="0" fontId="9" fillId="0" borderId="10" xfId="0" applyFont="1" applyFill="1" applyBorder="1" applyAlignment="1" applyProtection="1">
      <alignment horizontal="left" vertical="center"/>
    </xf>
    <xf numFmtId="49" fontId="9" fillId="0" borderId="67" xfId="0" applyNumberFormat="1" applyFont="1" applyFill="1" applyBorder="1" applyAlignment="1" applyProtection="1">
      <alignment horizontal="left" vertical="center"/>
    </xf>
    <xf numFmtId="49" fontId="9" fillId="0" borderId="68" xfId="0" applyNumberFormat="1" applyFont="1" applyFill="1" applyBorder="1" applyAlignment="1" applyProtection="1">
      <alignment horizontal="left" vertical="center"/>
    </xf>
    <xf numFmtId="0" fontId="13" fillId="0" borderId="2" xfId="0" applyFont="1" applyFill="1" applyBorder="1" applyAlignment="1" applyProtection="1">
      <alignment horizontal="left" vertical="center"/>
    </xf>
    <xf numFmtId="0" fontId="13" fillId="0" borderId="63" xfId="0" applyFont="1" applyFill="1" applyBorder="1" applyAlignment="1" applyProtection="1">
      <alignment horizontal="left" vertical="center"/>
    </xf>
    <xf numFmtId="0" fontId="13" fillId="0" borderId="72" xfId="0" applyFont="1" applyFill="1" applyBorder="1" applyAlignment="1" applyProtection="1">
      <alignment horizontal="left" vertical="center"/>
    </xf>
    <xf numFmtId="0" fontId="18" fillId="0" borderId="7" xfId="2" applyFill="1" applyBorder="1" applyAlignment="1" applyProtection="1">
      <alignment vertical="center"/>
    </xf>
    <xf numFmtId="49" fontId="26" fillId="0" borderId="0" xfId="0" applyNumberFormat="1" applyFont="1" applyAlignment="1" applyProtection="1">
      <alignment vertical="top"/>
    </xf>
    <xf numFmtId="0" fontId="13" fillId="0" borderId="7" xfId="0" applyFont="1" applyFill="1" applyBorder="1" applyAlignment="1" applyProtection="1">
      <alignment horizontal="left" vertical="center"/>
    </xf>
    <xf numFmtId="0" fontId="9" fillId="0" borderId="0" xfId="0" applyFont="1" applyFill="1" applyProtection="1"/>
    <xf numFmtId="164" fontId="19" fillId="0" borderId="1" xfId="1" applyNumberFormat="1" applyFont="1" applyBorder="1" applyAlignment="1" applyProtection="1">
      <alignment horizontal="right" vertical="center"/>
    </xf>
    <xf numFmtId="164" fontId="7" fillId="0" borderId="1" xfId="0" applyNumberFormat="1" applyFont="1" applyFill="1" applyBorder="1" applyAlignment="1" applyProtection="1">
      <alignment horizontal="right" vertical="center"/>
    </xf>
    <xf numFmtId="0" fontId="9" fillId="6" borderId="61" xfId="0" applyFont="1" applyFill="1" applyBorder="1" applyAlignment="1" applyProtection="1">
      <alignment vertical="center"/>
      <protection locked="0"/>
    </xf>
    <xf numFmtId="0" fontId="19" fillId="0" borderId="0" xfId="0" applyFont="1" applyFill="1" applyBorder="1" applyAlignment="1" applyProtection="1"/>
    <xf numFmtId="0" fontId="9" fillId="0" borderId="74" xfId="0" applyFont="1" applyFill="1" applyBorder="1" applyAlignment="1" applyProtection="1">
      <alignment horizontal="right" vertical="center" indent="3"/>
    </xf>
    <xf numFmtId="0" fontId="19" fillId="0" borderId="14" xfId="0" applyFont="1" applyFill="1" applyBorder="1" applyProtection="1"/>
    <xf numFmtId="0" fontId="24" fillId="0" borderId="10" xfId="0" applyFont="1" applyFill="1" applyBorder="1" applyProtection="1"/>
    <xf numFmtId="0" fontId="7" fillId="4" borderId="73" xfId="0" applyFont="1" applyFill="1" applyBorder="1" applyAlignment="1" applyProtection="1">
      <alignment horizontal="right" vertical="top" wrapText="1"/>
    </xf>
    <xf numFmtId="0" fontId="7" fillId="4" borderId="74" xfId="0" applyFont="1" applyFill="1" applyBorder="1" applyAlignment="1" applyProtection="1">
      <alignment horizontal="right" vertical="top" wrapText="1"/>
    </xf>
    <xf numFmtId="0" fontId="7" fillId="10" borderId="73" xfId="0" applyFont="1" applyFill="1" applyBorder="1" applyAlignment="1" applyProtection="1">
      <alignment horizontal="right" vertical="top" wrapText="1"/>
    </xf>
    <xf numFmtId="0" fontId="7" fillId="10" borderId="74" xfId="0" applyFont="1" applyFill="1" applyBorder="1" applyAlignment="1" applyProtection="1">
      <alignment horizontal="right" vertical="top" wrapText="1"/>
    </xf>
    <xf numFmtId="0" fontId="7" fillId="10" borderId="76" xfId="0" applyFont="1" applyFill="1" applyBorder="1" applyAlignment="1" applyProtection="1">
      <alignment horizontal="right" vertical="top" wrapText="1"/>
    </xf>
    <xf numFmtId="0" fontId="7" fillId="11" borderId="73" xfId="0" applyFont="1" applyFill="1" applyBorder="1" applyAlignment="1" applyProtection="1">
      <alignment horizontal="right" vertical="top" wrapText="1"/>
    </xf>
    <xf numFmtId="0" fontId="7" fillId="11" borderId="74" xfId="0" applyFont="1" applyFill="1" applyBorder="1" applyAlignment="1" applyProtection="1">
      <alignment horizontal="right" vertical="top" wrapText="1"/>
    </xf>
    <xf numFmtId="0" fontId="7" fillId="9" borderId="74" xfId="0" applyFont="1" applyFill="1" applyBorder="1" applyAlignment="1" applyProtection="1">
      <alignment horizontal="right" vertical="top" wrapText="1"/>
    </xf>
    <xf numFmtId="164" fontId="17" fillId="6" borderId="0" xfId="1" applyNumberFormat="1" applyFont="1" applyFill="1" applyBorder="1" applyAlignment="1" applyProtection="1">
      <alignment horizontal="right" vertical="center"/>
      <protection locked="0"/>
    </xf>
    <xf numFmtId="164" fontId="17" fillId="6" borderId="10" xfId="1" applyNumberFormat="1" applyFont="1" applyFill="1" applyBorder="1" applyAlignment="1" applyProtection="1">
      <alignment horizontal="right" vertical="center"/>
      <protection locked="0"/>
    </xf>
    <xf numFmtId="164" fontId="17" fillId="6" borderId="21" xfId="1" applyNumberFormat="1" applyFont="1" applyFill="1" applyBorder="1" applyAlignment="1" applyProtection="1">
      <alignment horizontal="right" vertical="center"/>
      <protection locked="0"/>
    </xf>
    <xf numFmtId="164" fontId="17" fillId="6" borderId="11" xfId="1" applyNumberFormat="1" applyFont="1" applyFill="1" applyBorder="1" applyAlignment="1" applyProtection="1">
      <alignment horizontal="right" vertical="center"/>
      <protection locked="0"/>
    </xf>
    <xf numFmtId="164" fontId="17" fillId="6" borderId="19" xfId="1" applyNumberFormat="1" applyFont="1" applyFill="1" applyBorder="1" applyAlignment="1" applyProtection="1">
      <alignment horizontal="right" vertical="center"/>
      <protection locked="0"/>
    </xf>
    <xf numFmtId="164" fontId="17" fillId="6" borderId="5" xfId="1" applyNumberFormat="1" applyFont="1" applyFill="1" applyBorder="1" applyAlignment="1" applyProtection="1">
      <alignment horizontal="right" vertical="center"/>
      <protection locked="0"/>
    </xf>
    <xf numFmtId="164" fontId="17" fillId="6" borderId="24" xfId="1" applyNumberFormat="1" applyFont="1" applyFill="1" applyBorder="1" applyAlignment="1" applyProtection="1">
      <alignment horizontal="right" vertical="center"/>
      <protection locked="0"/>
    </xf>
    <xf numFmtId="0" fontId="27" fillId="0" borderId="13"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0" fillId="0" borderId="63" xfId="0" applyBorder="1" applyProtection="1"/>
    <xf numFmtId="0" fontId="17" fillId="0" borderId="63" xfId="0" applyFont="1" applyFill="1" applyBorder="1" applyAlignment="1" applyProtection="1">
      <alignment vertical="top"/>
    </xf>
    <xf numFmtId="0" fontId="17" fillId="0" borderId="63" xfId="0" applyFont="1" applyFill="1" applyBorder="1" applyProtection="1"/>
    <xf numFmtId="0" fontId="0" fillId="0" borderId="63" xfId="0" applyFill="1" applyBorder="1" applyProtection="1"/>
    <xf numFmtId="0" fontId="0" fillId="0" borderId="63" xfId="0" applyBorder="1" applyAlignment="1" applyProtection="1">
      <alignment vertical="top"/>
    </xf>
    <xf numFmtId="0" fontId="7" fillId="9" borderId="75" xfId="0" applyFont="1" applyFill="1" applyBorder="1" applyAlignment="1" applyProtection="1">
      <alignment horizontal="right" vertical="top" wrapText="1"/>
    </xf>
    <xf numFmtId="49" fontId="9" fillId="0" borderId="67" xfId="0" applyNumberFormat="1" applyFont="1" applyFill="1" applyBorder="1" applyAlignment="1" applyProtection="1">
      <alignment vertical="center"/>
    </xf>
    <xf numFmtId="0" fontId="9" fillId="0" borderId="6" xfId="0" applyFont="1" applyFill="1" applyBorder="1" applyAlignment="1" applyProtection="1">
      <alignment horizontal="left" vertical="center"/>
    </xf>
    <xf numFmtId="0" fontId="9" fillId="0" borderId="0" xfId="0" applyFont="1" applyFill="1" applyBorder="1" applyAlignment="1" applyProtection="1">
      <alignment horizontal="left" vertical="top" wrapText="1"/>
    </xf>
    <xf numFmtId="0" fontId="9" fillId="0" borderId="0" xfId="0" applyFont="1" applyFill="1" applyBorder="1" applyAlignment="1" applyProtection="1">
      <alignment horizontal="left" vertical="top"/>
    </xf>
    <xf numFmtId="0" fontId="9" fillId="0" borderId="38" xfId="0" applyFont="1" applyFill="1" applyBorder="1" applyAlignment="1" applyProtection="1">
      <alignment vertical="top"/>
    </xf>
    <xf numFmtId="0" fontId="0" fillId="0" borderId="0" xfId="0" quotePrefix="1" applyProtection="1"/>
    <xf numFmtId="0" fontId="9" fillId="6" borderId="66" xfId="0" applyFont="1" applyFill="1" applyBorder="1" applyAlignment="1" applyProtection="1">
      <alignment horizontal="left" vertical="center" wrapText="1"/>
      <protection locked="0"/>
    </xf>
    <xf numFmtId="0" fontId="9" fillId="6" borderId="62" xfId="0" applyFont="1" applyFill="1" applyBorder="1" applyAlignment="1" applyProtection="1">
      <alignment horizontal="left" vertical="center"/>
      <protection locked="0"/>
    </xf>
    <xf numFmtId="0" fontId="9" fillId="0" borderId="0" xfId="0" applyFont="1" applyBorder="1" applyProtection="1"/>
    <xf numFmtId="0" fontId="9" fillId="6" borderId="61" xfId="0" applyFont="1" applyFill="1" applyBorder="1" applyAlignment="1" applyProtection="1">
      <alignment horizontal="left" vertical="center" wrapText="1"/>
      <protection locked="0"/>
    </xf>
    <xf numFmtId="0" fontId="7" fillId="0" borderId="62" xfId="0" applyFont="1" applyBorder="1" applyProtection="1"/>
    <xf numFmtId="0" fontId="7" fillId="4" borderId="0" xfId="0" applyNumberFormat="1" applyFont="1" applyFill="1" applyBorder="1" applyProtection="1"/>
    <xf numFmtId="0" fontId="7" fillId="11" borderId="0" xfId="0" applyNumberFormat="1" applyFont="1" applyFill="1" applyBorder="1" applyProtection="1"/>
    <xf numFmtId="0" fontId="7" fillId="9" borderId="0" xfId="0" applyNumberFormat="1" applyFont="1" applyFill="1" applyBorder="1" applyProtection="1"/>
    <xf numFmtId="167" fontId="9" fillId="8" borderId="75" xfId="0" applyNumberFormat="1" applyFont="1" applyFill="1" applyBorder="1" applyAlignment="1" applyProtection="1">
      <alignment horizontal="right" vertical="center" indent="3"/>
    </xf>
    <xf numFmtId="0" fontId="24" fillId="0" borderId="0" xfId="0" applyFont="1" applyFill="1" applyBorder="1" applyAlignment="1" applyProtection="1">
      <alignment horizontal="left" vertical="center" wrapText="1"/>
    </xf>
    <xf numFmtId="0" fontId="9" fillId="0" borderId="0" xfId="0" applyFont="1" applyFill="1" applyBorder="1" applyAlignment="1" applyProtection="1">
      <alignment wrapText="1"/>
    </xf>
    <xf numFmtId="166" fontId="9" fillId="6" borderId="69" xfId="0" applyNumberFormat="1" applyFont="1" applyFill="1" applyBorder="1" applyAlignment="1" applyProtection="1">
      <alignment horizontal="center" vertical="center"/>
      <protection locked="0"/>
    </xf>
    <xf numFmtId="0" fontId="20" fillId="0" borderId="0" xfId="0" applyFont="1" applyFill="1" applyBorder="1" applyAlignment="1" applyProtection="1">
      <alignment horizontal="center" vertical="center"/>
    </xf>
    <xf numFmtId="49" fontId="26" fillId="0" borderId="0" xfId="0" applyNumberFormat="1" applyFont="1" applyAlignment="1" applyProtection="1">
      <alignment horizontal="center" vertical="center" wrapText="1"/>
    </xf>
    <xf numFmtId="0" fontId="20" fillId="0" borderId="9" xfId="0" applyFont="1" applyFill="1" applyBorder="1" applyAlignment="1" applyProtection="1">
      <alignment horizontal="center" vertical="center"/>
    </xf>
    <xf numFmtId="0" fontId="0" fillId="0" borderId="0" xfId="0" applyAlignment="1" applyProtection="1">
      <alignment horizontal="center" vertical="center"/>
    </xf>
    <xf numFmtId="0" fontId="7" fillId="0" borderId="0" xfId="0" applyFont="1" applyAlignment="1" applyProtection="1">
      <alignment horizontal="center" vertical="center"/>
    </xf>
    <xf numFmtId="0" fontId="17" fillId="0" borderId="0" xfId="0" applyFont="1" applyFill="1" applyAlignment="1" applyProtection="1">
      <alignment horizontal="center" vertical="center"/>
    </xf>
    <xf numFmtId="0" fontId="17" fillId="0" borderId="0" xfId="0" applyFont="1" applyFill="1" applyAlignment="1" applyProtection="1">
      <alignment horizontal="center" vertical="center" wrapText="1"/>
    </xf>
    <xf numFmtId="167" fontId="9" fillId="6" borderId="69" xfId="0" applyNumberFormat="1" applyFont="1" applyFill="1" applyBorder="1" applyAlignment="1" applyProtection="1">
      <alignment horizontal="right" vertical="center" indent="3"/>
      <protection locked="0"/>
    </xf>
    <xf numFmtId="0" fontId="0" fillId="0" borderId="0" xfId="0"/>
    <xf numFmtId="0" fontId="0" fillId="0" borderId="0" xfId="0" applyFont="1" applyFill="1" applyBorder="1" applyAlignment="1" applyProtection="1">
      <alignment vertical="top"/>
    </xf>
    <xf numFmtId="0" fontId="38" fillId="0" borderId="0" xfId="0" applyFont="1" applyFill="1" applyBorder="1" applyAlignment="1" applyProtection="1">
      <alignment vertical="top"/>
    </xf>
    <xf numFmtId="0" fontId="37" fillId="0" borderId="0" xfId="0" applyFont="1" applyFill="1" applyBorder="1" applyAlignment="1" applyProtection="1">
      <alignment horizontal="left" vertical="top" wrapText="1"/>
    </xf>
    <xf numFmtId="0" fontId="38" fillId="0" borderId="0" xfId="0" applyFont="1" applyFill="1" applyBorder="1" applyAlignment="1" applyProtection="1">
      <alignment horizontal="left" vertical="top"/>
    </xf>
    <xf numFmtId="0" fontId="0" fillId="0" borderId="0" xfId="0"/>
    <xf numFmtId="0" fontId="0" fillId="0" borderId="0" xfId="0" applyAlignment="1" applyProtection="1">
      <alignment vertical="top"/>
    </xf>
    <xf numFmtId="0" fontId="0" fillId="0" borderId="0" xfId="0" applyFont="1" applyFill="1" applyBorder="1" applyAlignment="1" applyProtection="1">
      <alignment vertical="top"/>
    </xf>
    <xf numFmtId="0" fontId="38" fillId="0" borderId="0" xfId="0" applyFont="1" applyAlignment="1" applyProtection="1">
      <alignment vertical="top"/>
    </xf>
    <xf numFmtId="0" fontId="37" fillId="0" borderId="0" xfId="0" applyFont="1" applyAlignment="1" applyProtection="1">
      <alignment horizontal="left" vertical="top" wrapText="1"/>
    </xf>
    <xf numFmtId="0" fontId="0" fillId="5" borderId="0" xfId="0" applyFill="1" applyProtection="1"/>
    <xf numFmtId="0" fontId="29" fillId="5" borderId="0" xfId="0" applyNumberFormat="1" applyFont="1" applyFill="1" applyProtection="1"/>
    <xf numFmtId="0" fontId="9" fillId="6" borderId="0" xfId="0" applyFont="1" applyFill="1" applyProtection="1"/>
    <xf numFmtId="0" fontId="9" fillId="6" borderId="43" xfId="0" applyFont="1" applyFill="1" applyBorder="1" applyProtection="1"/>
    <xf numFmtId="0" fontId="9" fillId="6" borderId="44" xfId="0" applyFont="1" applyFill="1" applyBorder="1" applyProtection="1"/>
    <xf numFmtId="0" fontId="9" fillId="6" borderId="45" xfId="0" applyFont="1" applyFill="1" applyBorder="1" applyProtection="1"/>
    <xf numFmtId="0" fontId="7" fillId="0" borderId="46" xfId="0" applyFont="1" applyBorder="1" applyProtection="1"/>
    <xf numFmtId="0" fontId="7" fillId="0" borderId="42" xfId="0" applyFont="1" applyBorder="1" applyProtection="1"/>
    <xf numFmtId="0" fontId="7" fillId="0" borderId="47" xfId="0" applyFont="1" applyBorder="1" applyProtection="1"/>
    <xf numFmtId="0" fontId="7" fillId="0" borderId="0" xfId="0" applyFont="1" applyBorder="1" applyProtection="1"/>
    <xf numFmtId="49" fontId="7" fillId="0" borderId="46" xfId="0" applyNumberFormat="1" applyFont="1" applyBorder="1" applyAlignment="1" applyProtection="1">
      <alignment wrapText="1"/>
    </xf>
    <xf numFmtId="0" fontId="7" fillId="0" borderId="42" xfId="0" applyFont="1" applyFill="1" applyBorder="1" applyProtection="1"/>
    <xf numFmtId="0" fontId="6" fillId="0" borderId="47" xfId="0" applyFont="1" applyBorder="1" applyProtection="1"/>
    <xf numFmtId="0" fontId="7" fillId="0" borderId="46" xfId="0" applyFont="1" applyBorder="1" applyAlignment="1" applyProtection="1">
      <alignment wrapText="1"/>
    </xf>
    <xf numFmtId="0" fontId="7" fillId="0" borderId="42" xfId="0" applyFont="1" applyBorder="1" applyAlignment="1" applyProtection="1">
      <alignment wrapText="1"/>
    </xf>
    <xf numFmtId="0" fontId="7" fillId="0" borderId="46" xfId="0" applyFont="1" applyFill="1" applyBorder="1" applyProtection="1"/>
    <xf numFmtId="0" fontId="9" fillId="0" borderId="83" xfId="0" applyFont="1" applyFill="1" applyBorder="1" applyProtection="1"/>
    <xf numFmtId="0" fontId="9" fillId="0" borderId="84" xfId="0" applyFont="1" applyFill="1" applyBorder="1" applyProtection="1"/>
    <xf numFmtId="0" fontId="7" fillId="0" borderId="48" xfId="0" applyFont="1" applyBorder="1" applyProtection="1"/>
    <xf numFmtId="0" fontId="7" fillId="0" borderId="49" xfId="0" applyFont="1" applyBorder="1" applyProtection="1"/>
    <xf numFmtId="0" fontId="7" fillId="0" borderId="50" xfId="0" applyFont="1" applyBorder="1" applyProtection="1"/>
    <xf numFmtId="0" fontId="0" fillId="4" borderId="0" xfId="0" applyFill="1" applyAlignment="1" applyProtection="1">
      <alignment vertical="center"/>
    </xf>
    <xf numFmtId="0" fontId="33" fillId="4" borderId="0" xfId="0" applyFont="1" applyFill="1" applyAlignment="1" applyProtection="1">
      <alignment vertical="center"/>
    </xf>
    <xf numFmtId="0" fontId="9" fillId="6" borderId="43" xfId="0" applyFont="1" applyFill="1" applyBorder="1" applyAlignment="1" applyProtection="1">
      <alignment vertical="center"/>
    </xf>
    <xf numFmtId="0" fontId="9" fillId="6" borderId="44" xfId="0" applyFont="1" applyFill="1" applyBorder="1" applyAlignment="1" applyProtection="1">
      <alignment vertical="center"/>
    </xf>
    <xf numFmtId="0" fontId="9" fillId="6" borderId="45" xfId="0" applyFont="1" applyFill="1" applyBorder="1" applyAlignment="1" applyProtection="1">
      <alignment vertical="center"/>
    </xf>
    <xf numFmtId="0" fontId="9" fillId="0" borderId="46" xfId="0" applyFont="1" applyBorder="1" applyAlignment="1" applyProtection="1">
      <alignment vertical="center"/>
    </xf>
    <xf numFmtId="0" fontId="0" fillId="0" borderId="42" xfId="0" applyBorder="1" applyAlignment="1" applyProtection="1">
      <alignment vertical="center"/>
    </xf>
    <xf numFmtId="0" fontId="0" fillId="0" borderId="47" xfId="0" applyBorder="1" applyAlignment="1" applyProtection="1">
      <alignment vertical="center"/>
    </xf>
    <xf numFmtId="0" fontId="0" fillId="6" borderId="47" xfId="0" applyFill="1" applyBorder="1" applyAlignment="1" applyProtection="1">
      <alignment vertical="center"/>
    </xf>
    <xf numFmtId="167" fontId="0" fillId="0" borderId="42" xfId="0" applyNumberFormat="1" applyBorder="1" applyAlignment="1" applyProtection="1">
      <alignment horizontal="left" vertical="center"/>
    </xf>
    <xf numFmtId="0" fontId="9" fillId="0" borderId="86" xfId="0" applyFont="1" applyBorder="1" applyAlignment="1" applyProtection="1">
      <alignment vertical="center"/>
    </xf>
    <xf numFmtId="167" fontId="0" fillId="0" borderId="87" xfId="0" applyNumberFormat="1" applyBorder="1" applyAlignment="1" applyProtection="1">
      <alignment horizontal="left" vertical="center"/>
    </xf>
    <xf numFmtId="0" fontId="0" fillId="6" borderId="54" xfId="0" applyFill="1" applyBorder="1" applyAlignment="1" applyProtection="1">
      <alignment vertical="center"/>
    </xf>
    <xf numFmtId="0" fontId="9" fillId="0" borderId="80" xfId="0" applyFont="1" applyBorder="1" applyAlignment="1" applyProtection="1">
      <alignment vertical="center"/>
    </xf>
    <xf numFmtId="167" fontId="0" fillId="0" borderId="81" xfId="0" applyNumberFormat="1" applyBorder="1" applyAlignment="1" applyProtection="1">
      <alignment horizontal="left" vertical="center"/>
    </xf>
    <xf numFmtId="0" fontId="0" fillId="6" borderId="82" xfId="0" applyFill="1" applyBorder="1" applyAlignment="1" applyProtection="1">
      <alignment vertical="center"/>
    </xf>
    <xf numFmtId="0" fontId="0" fillId="11" borderId="0" xfId="0" applyFill="1" applyAlignment="1" applyProtection="1">
      <alignment vertical="center"/>
    </xf>
    <xf numFmtId="0" fontId="33" fillId="11" borderId="0" xfId="0" applyFont="1" applyFill="1" applyAlignment="1" applyProtection="1">
      <alignment vertical="center"/>
    </xf>
    <xf numFmtId="0" fontId="0" fillId="9" borderId="0" xfId="0" applyFill="1" applyAlignment="1" applyProtection="1">
      <alignment vertical="center"/>
    </xf>
    <xf numFmtId="0" fontId="33" fillId="9" borderId="0" xfId="0" applyFont="1" applyFill="1" applyAlignment="1" applyProtection="1">
      <alignment vertical="center"/>
    </xf>
    <xf numFmtId="0" fontId="0" fillId="4" borderId="0" xfId="0" applyFill="1" applyProtection="1"/>
    <xf numFmtId="0" fontId="33" fillId="4" borderId="0" xfId="0" applyFont="1" applyFill="1" applyProtection="1"/>
    <xf numFmtId="0" fontId="9" fillId="0" borderId="43" xfId="0" applyFont="1" applyBorder="1" applyProtection="1"/>
    <xf numFmtId="0" fontId="9" fillId="0" borderId="44" xfId="0" applyFont="1" applyBorder="1" applyProtection="1"/>
    <xf numFmtId="0" fontId="9" fillId="0" borderId="44" xfId="0" applyFont="1" applyFill="1" applyBorder="1" applyProtection="1"/>
    <xf numFmtId="0" fontId="9" fillId="0" borderId="45" xfId="0" applyFont="1" applyBorder="1" applyProtection="1"/>
    <xf numFmtId="0" fontId="0" fillId="6" borderId="46" xfId="0" applyFill="1" applyBorder="1" applyProtection="1"/>
    <xf numFmtId="0" fontId="0" fillId="6" borderId="42" xfId="0" applyFill="1" applyBorder="1" applyProtection="1"/>
    <xf numFmtId="0" fontId="0" fillId="6" borderId="47" xfId="0" applyFill="1" applyBorder="1" applyProtection="1"/>
    <xf numFmtId="0" fontId="0" fillId="0" borderId="46" xfId="0" applyBorder="1" applyProtection="1"/>
    <xf numFmtId="0" fontId="0" fillId="0" borderId="42" xfId="0" applyBorder="1" applyProtection="1"/>
    <xf numFmtId="0" fontId="0" fillId="0" borderId="42" xfId="0" applyFill="1" applyBorder="1" applyProtection="1"/>
    <xf numFmtId="0" fontId="0" fillId="0" borderId="47" xfId="0" applyBorder="1" applyProtection="1"/>
    <xf numFmtId="0" fontId="0" fillId="11" borderId="0" xfId="0" applyFill="1" applyProtection="1"/>
    <xf numFmtId="0" fontId="33" fillId="11" borderId="0" xfId="0" applyFont="1" applyFill="1" applyProtection="1"/>
    <xf numFmtId="0" fontId="0" fillId="0" borderId="46" xfId="0" applyFill="1" applyBorder="1" applyProtection="1"/>
    <xf numFmtId="0" fontId="0" fillId="9" borderId="0" xfId="0" applyFill="1" applyProtection="1"/>
    <xf numFmtId="0" fontId="33" fillId="9" borderId="0" xfId="0" applyFont="1" applyFill="1" applyProtection="1"/>
    <xf numFmtId="0" fontId="0" fillId="0" borderId="48" xfId="0" applyBorder="1" applyProtection="1"/>
    <xf numFmtId="0" fontId="0" fillId="0" borderId="49" xfId="0" applyBorder="1" applyProtection="1"/>
    <xf numFmtId="0" fontId="0" fillId="0" borderId="49" xfId="0" applyFill="1" applyBorder="1" applyProtection="1"/>
    <xf numFmtId="0" fontId="0" fillId="0" borderId="50" xfId="0" applyBorder="1" applyProtection="1"/>
    <xf numFmtId="0" fontId="0" fillId="0" borderId="0" xfId="0" applyNumberFormat="1" applyProtection="1"/>
    <xf numFmtId="0" fontId="0" fillId="5" borderId="0" xfId="0" applyNumberFormat="1" applyFill="1" applyProtection="1"/>
    <xf numFmtId="0" fontId="7" fillId="5" borderId="0" xfId="0" applyNumberFormat="1" applyFont="1" applyFill="1" applyProtection="1"/>
    <xf numFmtId="0" fontId="0" fillId="4" borderId="0" xfId="0" applyNumberFormat="1" applyFill="1" applyProtection="1"/>
    <xf numFmtId="0" fontId="33" fillId="4" borderId="0" xfId="0" applyNumberFormat="1" applyFont="1" applyFill="1" applyProtection="1"/>
    <xf numFmtId="0" fontId="25" fillId="4" borderId="0" xfId="0" applyNumberFormat="1" applyFont="1" applyFill="1" applyProtection="1"/>
    <xf numFmtId="0" fontId="7" fillId="0" borderId="0" xfId="0" applyNumberFormat="1" applyFont="1" applyBorder="1" applyProtection="1"/>
    <xf numFmtId="0" fontId="0" fillId="0" borderId="0" xfId="0" applyNumberFormat="1" applyBorder="1" applyProtection="1"/>
    <xf numFmtId="0" fontId="9" fillId="0" borderId="0" xfId="0" applyNumberFormat="1" applyFont="1" applyProtection="1"/>
    <xf numFmtId="0" fontId="0" fillId="6" borderId="42" xfId="0" applyNumberFormat="1" applyFill="1" applyBorder="1" applyProtection="1"/>
    <xf numFmtId="0" fontId="0" fillId="6" borderId="3" xfId="0" applyNumberFormat="1" applyFill="1" applyBorder="1" applyProtection="1"/>
    <xf numFmtId="0" fontId="0" fillId="6" borderId="47" xfId="0" applyNumberFormat="1" applyFill="1" applyBorder="1" applyProtection="1"/>
    <xf numFmtId="0" fontId="0" fillId="6" borderId="27" xfId="0" applyNumberFormat="1" applyFill="1" applyBorder="1" applyProtection="1"/>
    <xf numFmtId="0" fontId="0" fillId="6" borderId="27" xfId="0" quotePrefix="1" applyNumberFormat="1" applyFill="1" applyBorder="1" applyProtection="1"/>
    <xf numFmtId="0" fontId="0" fillId="0" borderId="3" xfId="0" applyNumberFormat="1" applyFill="1" applyBorder="1" applyProtection="1"/>
    <xf numFmtId="0" fontId="0" fillId="0" borderId="47" xfId="0" applyNumberFormat="1" applyFill="1" applyBorder="1" applyProtection="1"/>
    <xf numFmtId="0" fontId="0" fillId="0" borderId="34" xfId="0" applyNumberFormat="1" applyBorder="1" applyProtection="1"/>
    <xf numFmtId="0" fontId="0" fillId="4" borderId="0" xfId="0" applyNumberFormat="1" applyFill="1" applyBorder="1" applyProtection="1"/>
    <xf numFmtId="0" fontId="0" fillId="5" borderId="0" xfId="0" applyNumberFormat="1" applyFill="1" applyBorder="1" applyProtection="1"/>
    <xf numFmtId="0" fontId="0" fillId="0" borderId="46" xfId="0" applyNumberFormat="1" applyFill="1" applyBorder="1" applyProtection="1"/>
    <xf numFmtId="0" fontId="7" fillId="0" borderId="3" xfId="0" applyNumberFormat="1" applyFont="1" applyFill="1" applyBorder="1" applyProtection="1"/>
    <xf numFmtId="0" fontId="7" fillId="0" borderId="42" xfId="0" quotePrefix="1" applyNumberFormat="1" applyFont="1" applyFill="1" applyBorder="1" applyProtection="1"/>
    <xf numFmtId="0" fontId="0" fillId="0" borderId="46" xfId="0" applyNumberFormat="1" applyBorder="1" applyProtection="1"/>
    <xf numFmtId="0" fontId="0" fillId="0" borderId="3" xfId="0" applyFill="1" applyBorder="1" applyProtection="1"/>
    <xf numFmtId="0" fontId="0" fillId="0" borderId="47" xfId="0" applyFill="1" applyBorder="1" applyProtection="1"/>
    <xf numFmtId="0" fontId="0" fillId="0" borderId="48" xfId="0" applyNumberFormat="1" applyBorder="1" applyProtection="1"/>
    <xf numFmtId="0" fontId="0" fillId="0" borderId="49" xfId="0" applyNumberFormat="1" applyFill="1" applyBorder="1" applyProtection="1"/>
    <xf numFmtId="0" fontId="0" fillId="0" borderId="52" xfId="0" applyNumberFormat="1" applyFill="1" applyBorder="1" applyProtection="1"/>
    <xf numFmtId="0" fontId="0" fillId="0" borderId="50" xfId="0" applyNumberFormat="1" applyFill="1" applyBorder="1" applyProtection="1"/>
    <xf numFmtId="0" fontId="7" fillId="0" borderId="0" xfId="0" applyNumberFormat="1" applyFont="1" applyProtection="1"/>
    <xf numFmtId="0" fontId="0" fillId="11" borderId="0" xfId="0" applyNumberFormat="1" applyFill="1" applyProtection="1"/>
    <xf numFmtId="0" fontId="33" fillId="11" borderId="0" xfId="0" applyNumberFormat="1" applyFont="1" applyFill="1" applyProtection="1"/>
    <xf numFmtId="0" fontId="25" fillId="11" borderId="0" xfId="0" applyNumberFormat="1" applyFont="1" applyFill="1" applyProtection="1"/>
    <xf numFmtId="0" fontId="0" fillId="9" borderId="0" xfId="0" applyNumberFormat="1" applyFill="1" applyProtection="1"/>
    <xf numFmtId="0" fontId="33" fillId="9" borderId="0" xfId="0" applyNumberFormat="1" applyFont="1" applyFill="1" applyProtection="1"/>
    <xf numFmtId="0" fontId="25" fillId="9" borderId="0" xfId="0" applyNumberFormat="1" applyFont="1" applyFill="1" applyProtection="1"/>
    <xf numFmtId="0" fontId="7" fillId="5" borderId="0" xfId="0" applyFont="1" applyFill="1" applyProtection="1"/>
    <xf numFmtId="0" fontId="0" fillId="5" borderId="0" xfId="0" applyFill="1" applyBorder="1" applyProtection="1"/>
    <xf numFmtId="0" fontId="0" fillId="6" borderId="43" xfId="0" applyFill="1" applyBorder="1" applyProtection="1"/>
    <xf numFmtId="0" fontId="0" fillId="6" borderId="44" xfId="0" applyFill="1" applyBorder="1" applyProtection="1"/>
    <xf numFmtId="0" fontId="0" fillId="6" borderId="45" xfId="0" applyFill="1" applyBorder="1" applyProtection="1"/>
    <xf numFmtId="0" fontId="0" fillId="6" borderId="55" xfId="0" applyFill="1" applyBorder="1" applyProtection="1"/>
    <xf numFmtId="0" fontId="0" fillId="4" borderId="0" xfId="0" applyFill="1" applyBorder="1" applyProtection="1"/>
    <xf numFmtId="0" fontId="0" fillId="0" borderId="56" xfId="0" applyBorder="1" applyProtection="1"/>
    <xf numFmtId="0" fontId="9" fillId="6" borderId="55" xfId="0" applyFont="1" applyFill="1" applyBorder="1" applyProtection="1"/>
    <xf numFmtId="0" fontId="0" fillId="0" borderId="57" xfId="0" applyBorder="1" applyProtection="1"/>
    <xf numFmtId="0" fontId="7" fillId="0" borderId="49" xfId="0" applyFont="1" applyFill="1" applyBorder="1" applyProtection="1"/>
    <xf numFmtId="0" fontId="7" fillId="0" borderId="48" xfId="0" applyFont="1" applyFill="1" applyBorder="1" applyProtection="1"/>
    <xf numFmtId="0" fontId="9" fillId="0" borderId="49" xfId="0" applyFont="1" applyFill="1" applyBorder="1" applyProtection="1"/>
    <xf numFmtId="0" fontId="9" fillId="0" borderId="50" xfId="0" applyFont="1" applyFill="1" applyBorder="1" applyProtection="1"/>
    <xf numFmtId="0" fontId="7" fillId="4" borderId="0" xfId="0" applyFont="1" applyFill="1" applyProtection="1"/>
    <xf numFmtId="0" fontId="7" fillId="0" borderId="0" xfId="0" applyFont="1" applyFill="1" applyProtection="1"/>
    <xf numFmtId="0" fontId="0" fillId="11" borderId="0" xfId="0" applyFill="1" applyBorder="1" applyProtection="1"/>
    <xf numFmtId="0" fontId="0" fillId="11" borderId="0" xfId="0" applyNumberFormat="1" applyFill="1" applyBorder="1" applyProtection="1"/>
    <xf numFmtId="0" fontId="7" fillId="11" borderId="0" xfId="0" applyFont="1" applyFill="1" applyProtection="1"/>
    <xf numFmtId="0" fontId="0" fillId="9" borderId="0" xfId="0" applyFill="1" applyBorder="1" applyProtection="1"/>
    <xf numFmtId="0" fontId="0" fillId="9" borderId="0" xfId="0" applyNumberFormat="1" applyFill="1" applyBorder="1" applyProtection="1"/>
    <xf numFmtId="0" fontId="7" fillId="9" borderId="0" xfId="0" applyFont="1" applyFill="1" applyProtection="1"/>
    <xf numFmtId="0" fontId="9" fillId="5" borderId="0" xfId="0" applyFont="1" applyFill="1" applyProtection="1"/>
    <xf numFmtId="0" fontId="9" fillId="4" borderId="0" xfId="0" applyFont="1" applyFill="1" applyBorder="1" applyProtection="1"/>
    <xf numFmtId="167" fontId="7" fillId="0" borderId="42" xfId="0" applyNumberFormat="1" applyFont="1" applyFill="1" applyBorder="1" applyProtection="1"/>
    <xf numFmtId="0" fontId="9" fillId="6" borderId="58" xfId="0" applyFont="1" applyFill="1" applyBorder="1" applyProtection="1"/>
    <xf numFmtId="0" fontId="9" fillId="6" borderId="32" xfId="0" applyFont="1" applyFill="1" applyBorder="1" applyProtection="1"/>
    <xf numFmtId="0" fontId="9" fillId="8" borderId="25" xfId="0" applyFont="1" applyFill="1" applyBorder="1" applyProtection="1"/>
    <xf numFmtId="0" fontId="7" fillId="0" borderId="25" xfId="0" applyFont="1" applyFill="1" applyBorder="1" applyProtection="1"/>
    <xf numFmtId="0" fontId="9" fillId="6" borderId="43" xfId="0" applyFont="1" applyFill="1" applyBorder="1" applyAlignment="1" applyProtection="1">
      <alignment horizontal="left"/>
    </xf>
    <xf numFmtId="0" fontId="9" fillId="6" borderId="44" xfId="0" applyFont="1" applyFill="1" applyBorder="1" applyAlignment="1" applyProtection="1">
      <alignment horizontal="left"/>
    </xf>
    <xf numFmtId="0" fontId="9" fillId="6" borderId="45" xfId="0" applyFont="1" applyFill="1" applyBorder="1" applyAlignment="1" applyProtection="1">
      <alignment horizontal="left"/>
    </xf>
    <xf numFmtId="0" fontId="9" fillId="11" borderId="0" xfId="0" applyFont="1" applyFill="1" applyBorder="1" applyProtection="1"/>
    <xf numFmtId="0" fontId="0" fillId="0" borderId="46" xfId="0" applyBorder="1" applyAlignment="1" applyProtection="1">
      <alignment horizontal="left"/>
    </xf>
    <xf numFmtId="0" fontId="0" fillId="0" borderId="42" xfId="0" applyBorder="1" applyAlignment="1" applyProtection="1">
      <alignment horizontal="left"/>
    </xf>
    <xf numFmtId="0" fontId="7" fillId="0" borderId="42" xfId="0" applyFont="1" applyBorder="1" applyAlignment="1" applyProtection="1">
      <alignment horizontal="left"/>
    </xf>
    <xf numFmtId="0" fontId="0" fillId="0" borderId="48" xfId="0" applyBorder="1" applyAlignment="1" applyProtection="1">
      <alignment horizontal="left"/>
    </xf>
    <xf numFmtId="0" fontId="7" fillId="0" borderId="49" xfId="0" applyFont="1" applyBorder="1" applyAlignment="1" applyProtection="1">
      <alignment horizontal="left"/>
    </xf>
    <xf numFmtId="0" fontId="0" fillId="0" borderId="0" xfId="0" applyAlignment="1" applyProtection="1">
      <alignment horizontal="left"/>
    </xf>
    <xf numFmtId="0" fontId="9" fillId="9" borderId="0" xfId="0" applyFont="1" applyFill="1" applyBorder="1" applyProtection="1"/>
    <xf numFmtId="0" fontId="0" fillId="0" borderId="0" xfId="0" applyAlignment="1" applyProtection="1"/>
    <xf numFmtId="168" fontId="16" fillId="0" borderId="0" xfId="8" quotePrefix="1" applyNumberFormat="1" applyFont="1" applyBorder="1" applyAlignment="1" applyProtection="1">
      <alignment horizontal="center"/>
    </xf>
    <xf numFmtId="0" fontId="14" fillId="6" borderId="17" xfId="0" applyFont="1" applyFill="1" applyBorder="1" applyAlignment="1" applyProtection="1">
      <alignment vertical="center"/>
      <protection locked="0"/>
    </xf>
    <xf numFmtId="0" fontId="9" fillId="0" borderId="88" xfId="0" applyFont="1" applyFill="1" applyBorder="1" applyAlignment="1" applyProtection="1">
      <alignment vertical="center" wrapText="1"/>
    </xf>
    <xf numFmtId="0" fontId="20" fillId="0" borderId="63" xfId="0" applyFont="1" applyFill="1" applyBorder="1" applyAlignment="1" applyProtection="1">
      <alignment horizontal="center" vertical="center"/>
    </xf>
    <xf numFmtId="0" fontId="6" fillId="0" borderId="63" xfId="0" applyFont="1" applyBorder="1" applyAlignment="1" applyProtection="1">
      <alignment horizontal="center" vertical="center"/>
    </xf>
    <xf numFmtId="0" fontId="18" fillId="0" borderId="0" xfId="2" applyAlignment="1" applyProtection="1"/>
    <xf numFmtId="0" fontId="0" fillId="0" borderId="42" xfId="0" applyFill="1" applyBorder="1" applyAlignment="1" applyProtection="1">
      <alignment horizontal="left"/>
    </xf>
    <xf numFmtId="0" fontId="7" fillId="0" borderId="42" xfId="0" applyFont="1" applyFill="1" applyBorder="1" applyAlignment="1" applyProtection="1">
      <alignment horizontal="left"/>
    </xf>
    <xf numFmtId="0" fontId="7" fillId="0" borderId="49" xfId="0" applyFont="1" applyFill="1" applyBorder="1" applyAlignment="1" applyProtection="1">
      <alignment horizontal="left"/>
    </xf>
    <xf numFmtId="0" fontId="6" fillId="0" borderId="42" xfId="0" applyFont="1" applyBorder="1" applyProtection="1"/>
    <xf numFmtId="0" fontId="6" fillId="0" borderId="46" xfId="0" applyFont="1" applyBorder="1" applyProtection="1"/>
    <xf numFmtId="0" fontId="6" fillId="7" borderId="27" xfId="0" applyNumberFormat="1" applyFont="1" applyFill="1" applyBorder="1" applyProtection="1"/>
    <xf numFmtId="0" fontId="6" fillId="0" borderId="27" xfId="0" applyNumberFormat="1" applyFont="1" applyFill="1" applyBorder="1" applyProtection="1"/>
    <xf numFmtId="0" fontId="0" fillId="0" borderId="27" xfId="0" applyNumberFormat="1" applyFill="1" applyBorder="1" applyProtection="1"/>
    <xf numFmtId="0" fontId="0" fillId="0" borderId="27" xfId="0" quotePrefix="1" applyNumberFormat="1" applyFill="1" applyBorder="1" applyProtection="1"/>
    <xf numFmtId="0" fontId="0" fillId="0" borderId="27" xfId="0" applyNumberFormat="1" applyFont="1" applyFill="1" applyBorder="1" applyProtection="1"/>
    <xf numFmtId="0" fontId="0" fillId="0" borderId="27" xfId="0" applyFill="1" applyBorder="1" applyProtection="1"/>
    <xf numFmtId="0" fontId="0" fillId="0" borderId="33" xfId="0" applyNumberFormat="1" applyFill="1" applyBorder="1" applyProtection="1"/>
    <xf numFmtId="0" fontId="0" fillId="0" borderId="31" xfId="0" applyNumberFormat="1" applyFill="1" applyBorder="1" applyProtection="1"/>
    <xf numFmtId="0" fontId="6" fillId="0" borderId="0" xfId="0" applyNumberFormat="1" applyFont="1" applyFill="1" applyBorder="1" applyProtection="1"/>
    <xf numFmtId="0" fontId="0" fillId="0" borderId="0" xfId="0" applyAlignment="1">
      <alignment wrapText="1"/>
    </xf>
    <xf numFmtId="164" fontId="17" fillId="13" borderId="0" xfId="1" applyNumberFormat="1" applyFont="1" applyFill="1" applyBorder="1" applyAlignment="1" applyProtection="1">
      <alignment horizontal="right" vertical="center"/>
    </xf>
    <xf numFmtId="0" fontId="25" fillId="0" borderId="0" xfId="0" applyFont="1" applyAlignment="1">
      <alignment vertical="center"/>
    </xf>
    <xf numFmtId="164" fontId="17" fillId="0" borderId="0" xfId="1" applyNumberFormat="1" applyFont="1" applyFill="1" applyBorder="1" applyAlignment="1" applyProtection="1">
      <alignment horizontal="left" vertical="center"/>
    </xf>
    <xf numFmtId="164" fontId="17" fillId="13" borderId="0" xfId="1" applyNumberFormat="1" applyFont="1" applyFill="1" applyBorder="1" applyAlignment="1" applyProtection="1">
      <alignment horizontal="left" vertical="center"/>
    </xf>
    <xf numFmtId="164" fontId="17" fillId="12" borderId="0" xfId="1" applyNumberFormat="1" applyFont="1" applyFill="1" applyBorder="1" applyAlignment="1" applyProtection="1">
      <alignment horizontal="left" vertical="center"/>
    </xf>
    <xf numFmtId="164" fontId="17" fillId="14" borderId="0" xfId="1" applyNumberFormat="1" applyFont="1" applyFill="1" applyBorder="1" applyAlignment="1" applyProtection="1">
      <alignment horizontal="left" vertical="center"/>
    </xf>
    <xf numFmtId="0" fontId="25" fillId="0" borderId="0" xfId="0" applyFont="1"/>
    <xf numFmtId="164" fontId="17" fillId="15" borderId="0" xfId="1" applyNumberFormat="1" applyFont="1" applyFill="1" applyBorder="1" applyAlignment="1" applyProtection="1">
      <alignment horizontal="left" vertical="center"/>
    </xf>
    <xf numFmtId="164" fontId="17" fillId="15" borderId="0" xfId="1" applyNumberFormat="1" applyFont="1" applyFill="1" applyBorder="1" applyAlignment="1" applyProtection="1">
      <alignment horizontal="right" vertical="center"/>
    </xf>
    <xf numFmtId="164" fontId="19" fillId="0" borderId="0" xfId="1" applyNumberFormat="1" applyFont="1" applyFill="1" applyBorder="1" applyAlignment="1" applyProtection="1">
      <alignment horizontal="right" vertical="center"/>
    </xf>
    <xf numFmtId="164" fontId="19" fillId="0" borderId="13" xfId="1" applyNumberFormat="1" applyFont="1" applyFill="1" applyBorder="1" applyAlignment="1" applyProtection="1">
      <alignment horizontal="left" vertical="center"/>
    </xf>
    <xf numFmtId="170" fontId="19" fillId="0" borderId="0" xfId="1" applyNumberFormat="1" applyFont="1" applyFill="1" applyBorder="1" applyAlignment="1" applyProtection="1">
      <alignment horizontal="right" vertical="center"/>
    </xf>
    <xf numFmtId="164" fontId="4" fillId="0" borderId="0" xfId="1" applyNumberFormat="1" applyFont="1" applyFill="1" applyBorder="1" applyAlignment="1" applyProtection="1">
      <alignment horizontal="right" vertical="center"/>
    </xf>
    <xf numFmtId="164" fontId="23" fillId="0" borderId="0" xfId="1" applyNumberFormat="1" applyFont="1" applyFill="1" applyBorder="1" applyAlignment="1" applyProtection="1">
      <alignment horizontal="right" vertical="center"/>
    </xf>
    <xf numFmtId="3" fontId="9" fillId="0" borderId="7" xfId="1" applyNumberFormat="1" applyFont="1" applyFill="1" applyBorder="1" applyAlignment="1" applyProtection="1">
      <alignment horizontal="right"/>
    </xf>
    <xf numFmtId="3" fontId="9" fillId="0" borderId="72" xfId="0" applyNumberFormat="1" applyFont="1" applyBorder="1" applyProtection="1"/>
    <xf numFmtId="3" fontId="9" fillId="0" borderId="15" xfId="1" applyNumberFormat="1" applyFont="1" applyFill="1" applyBorder="1" applyAlignment="1" applyProtection="1">
      <alignment horizontal="right"/>
    </xf>
    <xf numFmtId="3" fontId="0" fillId="0" borderId="0" xfId="0" applyNumberFormat="1" applyBorder="1" applyProtection="1"/>
    <xf numFmtId="3" fontId="9" fillId="0" borderId="0" xfId="1" applyNumberFormat="1" applyFont="1" applyFill="1" applyBorder="1" applyAlignment="1" applyProtection="1">
      <alignment horizontal="right"/>
    </xf>
    <xf numFmtId="3" fontId="7" fillId="0" borderId="0" xfId="0" applyNumberFormat="1" applyFont="1" applyBorder="1" applyProtection="1"/>
    <xf numFmtId="0" fontId="40" fillId="0" borderId="0" xfId="0" applyFont="1" applyFill="1" applyBorder="1" applyProtection="1"/>
    <xf numFmtId="0" fontId="41" fillId="0" borderId="0" xfId="0" applyFont="1" applyFill="1" applyBorder="1" applyAlignment="1" applyProtection="1">
      <alignment vertical="top" wrapText="1"/>
    </xf>
    <xf numFmtId="0" fontId="38" fillId="0" borderId="0" xfId="0" applyFont="1" applyFill="1" applyBorder="1" applyProtection="1"/>
    <xf numFmtId="0" fontId="25" fillId="0" borderId="0" xfId="0" applyFont="1" applyProtection="1"/>
    <xf numFmtId="0" fontId="25" fillId="0" borderId="0" xfId="0" applyFont="1" applyAlignment="1" applyProtection="1">
      <alignment vertical="center"/>
    </xf>
    <xf numFmtId="0" fontId="0" fillId="0" borderId="0" xfId="0" applyAlignment="1" applyProtection="1">
      <alignment wrapText="1"/>
    </xf>
    <xf numFmtId="0" fontId="9" fillId="0" borderId="0" xfId="0" applyFont="1" applyAlignment="1" applyProtection="1">
      <alignment wrapText="1"/>
    </xf>
    <xf numFmtId="0" fontId="25" fillId="13" borderId="0" xfId="0" applyFont="1" applyFill="1" applyProtection="1"/>
    <xf numFmtId="0" fontId="25" fillId="13" borderId="0" xfId="0" applyFont="1" applyFill="1" applyAlignment="1" applyProtection="1">
      <alignment vertical="center"/>
    </xf>
    <xf numFmtId="0" fontId="0" fillId="13" borderId="0" xfId="0" applyFill="1" applyProtection="1"/>
    <xf numFmtId="0" fontId="25" fillId="0" borderId="0" xfId="0" applyFont="1" applyFill="1" applyAlignment="1" applyProtection="1">
      <alignment vertical="center"/>
    </xf>
    <xf numFmtId="0" fontId="0" fillId="0" borderId="0" xfId="0" applyFill="1" applyAlignment="1" applyProtection="1">
      <alignment wrapText="1"/>
    </xf>
    <xf numFmtId="0" fontId="25" fillId="0" borderId="0" xfId="0" applyFont="1" applyFill="1" applyProtection="1"/>
    <xf numFmtId="0" fontId="6" fillId="0" borderId="0" xfId="0" applyFont="1" applyFill="1" applyProtection="1"/>
    <xf numFmtId="0" fontId="6" fillId="13" borderId="0" xfId="0" applyFont="1" applyFill="1" applyProtection="1"/>
    <xf numFmtId="0" fontId="0" fillId="0" borderId="0" xfId="0" applyFill="1" applyAlignment="1" applyProtection="1">
      <alignment horizontal="left" wrapText="1"/>
    </xf>
    <xf numFmtId="0" fontId="0" fillId="0" borderId="0" xfId="0" applyAlignment="1" applyProtection="1">
      <alignment horizontal="left" wrapText="1"/>
    </xf>
    <xf numFmtId="0" fontId="25" fillId="12" borderId="0" xfId="0" applyFont="1" applyFill="1" applyProtection="1"/>
    <xf numFmtId="0" fontId="25" fillId="12" borderId="0" xfId="0" applyFont="1" applyFill="1" applyAlignment="1" applyProtection="1">
      <alignment vertical="center"/>
    </xf>
    <xf numFmtId="0" fontId="0" fillId="12" borderId="0" xfId="0" applyFill="1" applyProtection="1"/>
    <xf numFmtId="0" fontId="9" fillId="0" borderId="0" xfId="0" applyFont="1" applyAlignment="1" applyProtection="1">
      <alignment horizontal="left"/>
    </xf>
    <xf numFmtId="0" fontId="9" fillId="0" borderId="0" xfId="0" applyFont="1" applyAlignment="1" applyProtection="1">
      <alignment horizontal="left" wrapText="1"/>
    </xf>
    <xf numFmtId="0" fontId="0" fillId="0" borderId="0" xfId="0" applyFill="1" applyAlignment="1" applyProtection="1">
      <alignment horizontal="left"/>
    </xf>
    <xf numFmtId="0" fontId="25" fillId="0" borderId="0" xfId="0" applyFont="1" applyFill="1" applyBorder="1" applyAlignment="1" applyProtection="1">
      <alignment horizontal="left" vertical="center"/>
    </xf>
    <xf numFmtId="0" fontId="9" fillId="0" borderId="0" xfId="0" applyFont="1" applyFill="1" applyAlignment="1" applyProtection="1">
      <alignment horizontal="left" wrapText="1"/>
    </xf>
    <xf numFmtId="0" fontId="25" fillId="14" borderId="0" xfId="0" applyFont="1" applyFill="1" applyProtection="1"/>
    <xf numFmtId="0" fontId="25" fillId="14" borderId="0" xfId="0" applyFont="1" applyFill="1" applyAlignment="1" applyProtection="1">
      <alignment vertical="center"/>
    </xf>
    <xf numFmtId="0" fontId="0" fillId="14" borderId="0" xfId="0" applyFill="1" applyProtection="1"/>
    <xf numFmtId="0" fontId="9" fillId="0" borderId="0" xfId="0" applyFont="1" applyFill="1" applyBorder="1" applyAlignment="1" applyProtection="1">
      <alignment horizontal="left" wrapText="1"/>
    </xf>
    <xf numFmtId="0" fontId="0" fillId="14" borderId="0" xfId="0" applyFill="1" applyAlignment="1" applyProtection="1">
      <alignment horizontal="left"/>
    </xf>
    <xf numFmtId="0" fontId="0" fillId="14" borderId="0" xfId="0" applyFill="1" applyAlignment="1" applyProtection="1">
      <alignment horizontal="left" wrapText="1"/>
    </xf>
    <xf numFmtId="0" fontId="25" fillId="15" borderId="0" xfId="0" applyFont="1" applyFill="1" applyProtection="1"/>
    <xf numFmtId="0" fontId="25" fillId="15" borderId="0" xfId="0" applyFont="1" applyFill="1" applyAlignment="1" applyProtection="1">
      <alignment vertical="center"/>
    </xf>
    <xf numFmtId="0" fontId="0" fillId="15" borderId="0" xfId="0" applyFill="1" applyProtection="1"/>
    <xf numFmtId="0" fontId="6" fillId="0" borderId="0" xfId="0" applyFont="1" applyFill="1" applyAlignment="1" applyProtection="1">
      <alignment horizontal="left" wrapText="1"/>
    </xf>
    <xf numFmtId="0" fontId="6" fillId="0" borderId="0" xfId="0" applyFont="1" applyFill="1" applyBorder="1" applyAlignment="1" applyProtection="1">
      <alignment horizontal="left" wrapText="1"/>
    </xf>
    <xf numFmtId="0" fontId="0" fillId="15" borderId="0" xfId="0" applyFill="1" applyAlignment="1" applyProtection="1">
      <alignment horizontal="left"/>
    </xf>
    <xf numFmtId="0" fontId="0" fillId="15" borderId="0" xfId="0" applyFill="1" applyAlignment="1" applyProtection="1">
      <alignment horizontal="left" wrapText="1"/>
    </xf>
    <xf numFmtId="0" fontId="6" fillId="0" borderId="0" xfId="0" applyFont="1" applyAlignment="1" applyProtection="1">
      <alignment wrapText="1"/>
    </xf>
    <xf numFmtId="164" fontId="17" fillId="0" borderId="1" xfId="1" applyNumberFormat="1" applyFont="1" applyFill="1" applyBorder="1" applyAlignment="1" applyProtection="1">
      <alignment horizontal="right" vertical="center"/>
    </xf>
    <xf numFmtId="0" fontId="0" fillId="0" borderId="0" xfId="0" applyFill="1" applyBorder="1" applyAlignment="1" applyProtection="1">
      <alignment vertical="center"/>
    </xf>
    <xf numFmtId="10" fontId="21" fillId="0" borderId="0" xfId="0" applyNumberFormat="1" applyFont="1" applyFill="1" applyBorder="1" applyAlignment="1" applyProtection="1">
      <alignment horizontal="right" vertical="center"/>
    </xf>
    <xf numFmtId="164" fontId="17" fillId="0" borderId="19" xfId="1" applyNumberFormat="1" applyFont="1" applyFill="1" applyBorder="1" applyAlignment="1" applyProtection="1">
      <alignment horizontal="right" vertical="center"/>
    </xf>
    <xf numFmtId="164" fontId="17" fillId="0" borderId="5" xfId="1" applyNumberFormat="1" applyFont="1" applyFill="1" applyBorder="1" applyAlignment="1" applyProtection="1">
      <alignment horizontal="right" vertical="center"/>
    </xf>
    <xf numFmtId="10" fontId="20" fillId="0" borderId="0" xfId="0" applyNumberFormat="1" applyFont="1" applyFill="1" applyBorder="1" applyAlignment="1" applyProtection="1">
      <alignment horizontal="right" vertical="center"/>
    </xf>
    <xf numFmtId="164" fontId="19" fillId="0" borderId="5" xfId="1" applyNumberFormat="1" applyFont="1" applyFill="1" applyBorder="1" applyAlignment="1" applyProtection="1">
      <alignment horizontal="right" vertical="center"/>
    </xf>
    <xf numFmtId="164" fontId="19" fillId="0" borderId="6" xfId="1" applyNumberFormat="1" applyFont="1" applyFill="1" applyBorder="1" applyAlignment="1" applyProtection="1">
      <alignment horizontal="right" vertical="center"/>
    </xf>
    <xf numFmtId="164" fontId="19" fillId="0" borderId="11" xfId="1" applyNumberFormat="1" applyFont="1" applyFill="1" applyBorder="1" applyAlignment="1" applyProtection="1">
      <alignment horizontal="right" vertical="center"/>
    </xf>
    <xf numFmtId="0" fontId="6" fillId="0" borderId="3" xfId="0" applyFont="1" applyFill="1" applyBorder="1" applyProtection="1"/>
    <xf numFmtId="164" fontId="6" fillId="0" borderId="4" xfId="0" applyNumberFormat="1" applyFont="1" applyFill="1" applyBorder="1" applyAlignment="1" applyProtection="1">
      <alignment horizontal="right" vertical="center"/>
    </xf>
    <xf numFmtId="0" fontId="6" fillId="0" borderId="89" xfId="0" applyFont="1" applyFill="1" applyBorder="1" applyProtection="1"/>
    <xf numFmtId="164" fontId="6" fillId="0" borderId="18" xfId="0" applyNumberFormat="1" applyFont="1" applyFill="1" applyBorder="1" applyAlignment="1" applyProtection="1">
      <alignment horizontal="right" vertical="center"/>
    </xf>
    <xf numFmtId="164" fontId="6" fillId="0" borderId="16" xfId="0" applyNumberFormat="1" applyFont="1" applyFill="1" applyBorder="1" applyAlignment="1" applyProtection="1">
      <alignment horizontal="right" vertical="center"/>
    </xf>
    <xf numFmtId="164" fontId="6" fillId="0" borderId="17" xfId="0" applyNumberFormat="1" applyFont="1" applyFill="1" applyBorder="1" applyAlignment="1" applyProtection="1">
      <alignment horizontal="right" vertical="center"/>
    </xf>
    <xf numFmtId="0" fontId="6" fillId="0" borderId="0" xfId="0" applyFont="1" applyProtection="1"/>
    <xf numFmtId="10" fontId="42" fillId="0" borderId="0" xfId="0" applyNumberFormat="1" applyFont="1" applyFill="1" applyBorder="1" applyAlignment="1" applyProtection="1">
      <alignment horizontal="right" vertical="center"/>
    </xf>
    <xf numFmtId="0" fontId="0" fillId="0" borderId="48" xfId="0" applyNumberFormat="1" applyFill="1" applyBorder="1" applyProtection="1"/>
    <xf numFmtId="0" fontId="7" fillId="4" borderId="46" xfId="0" applyNumberFormat="1" applyFont="1" applyFill="1" applyBorder="1" applyProtection="1"/>
    <xf numFmtId="0" fontId="7" fillId="4" borderId="42" xfId="0" applyNumberFormat="1" applyFont="1" applyFill="1" applyBorder="1" applyProtection="1"/>
    <xf numFmtId="0" fontId="0" fillId="4" borderId="47" xfId="0" applyNumberFormat="1" applyFill="1" applyBorder="1" applyProtection="1"/>
    <xf numFmtId="0" fontId="0" fillId="4" borderId="42" xfId="0" applyNumberFormat="1" applyFill="1" applyBorder="1" applyProtection="1"/>
    <xf numFmtId="0" fontId="6" fillId="4" borderId="47" xfId="0" applyNumberFormat="1" applyFont="1" applyFill="1" applyBorder="1" applyProtection="1"/>
    <xf numFmtId="0" fontId="0" fillId="4" borderId="46" xfId="0" applyNumberFormat="1" applyFill="1" applyBorder="1" applyProtection="1"/>
    <xf numFmtId="0" fontId="7" fillId="4" borderId="47" xfId="0" applyNumberFormat="1" applyFont="1" applyFill="1" applyBorder="1" applyProtection="1"/>
    <xf numFmtId="0" fontId="7" fillId="4" borderId="42" xfId="0" quotePrefix="1" applyNumberFormat="1" applyFont="1" applyFill="1" applyBorder="1" applyProtection="1"/>
    <xf numFmtId="0" fontId="0" fillId="4" borderId="42" xfId="0" applyFill="1" applyBorder="1" applyProtection="1"/>
    <xf numFmtId="0" fontId="0" fillId="4" borderId="47" xfId="0" applyFill="1" applyBorder="1" applyProtection="1"/>
    <xf numFmtId="0" fontId="6" fillId="4" borderId="47" xfId="0" applyFont="1" applyFill="1" applyBorder="1" applyProtection="1"/>
    <xf numFmtId="0" fontId="0" fillId="4" borderId="27" xfId="0" quotePrefix="1" applyNumberFormat="1" applyFill="1" applyBorder="1" applyProtection="1"/>
    <xf numFmtId="0" fontId="0" fillId="4" borderId="27" xfId="0" applyNumberFormat="1" applyFill="1" applyBorder="1" applyProtection="1"/>
    <xf numFmtId="0" fontId="6" fillId="4" borderId="27" xfId="0" applyNumberFormat="1" applyFont="1" applyFill="1" applyBorder="1" applyProtection="1"/>
    <xf numFmtId="0" fontId="6" fillId="4" borderId="27" xfId="0" quotePrefix="1" applyNumberFormat="1" applyFont="1" applyFill="1" applyBorder="1" applyProtection="1"/>
    <xf numFmtId="0" fontId="0" fillId="4" borderId="27" xfId="0" applyNumberFormat="1" applyFont="1" applyFill="1" applyBorder="1" applyProtection="1"/>
    <xf numFmtId="167" fontId="7" fillId="4" borderId="42" xfId="0" applyNumberFormat="1" applyFont="1" applyFill="1" applyBorder="1" applyProtection="1"/>
    <xf numFmtId="0" fontId="6" fillId="4" borderId="42" xfId="0" applyFont="1" applyFill="1" applyBorder="1" applyAlignment="1" applyProtection="1">
      <alignment horizontal="left"/>
    </xf>
    <xf numFmtId="0" fontId="7" fillId="4" borderId="49" xfId="0" applyFont="1" applyFill="1" applyBorder="1" applyAlignment="1" applyProtection="1">
      <alignment horizontal="left"/>
    </xf>
    <xf numFmtId="0" fontId="18" fillId="4" borderId="42" xfId="2" applyFill="1" applyBorder="1" applyAlignment="1" applyProtection="1"/>
    <xf numFmtId="0" fontId="18" fillId="4" borderId="49" xfId="2" applyFill="1" applyBorder="1" applyAlignment="1" applyProtection="1"/>
    <xf numFmtId="0" fontId="0" fillId="0" borderId="48" xfId="0" applyFill="1" applyBorder="1" applyProtection="1"/>
    <xf numFmtId="0" fontId="6" fillId="4" borderId="42" xfId="0" applyFont="1" applyFill="1" applyBorder="1" applyProtection="1"/>
    <xf numFmtId="0" fontId="6" fillId="4" borderId="46" xfId="0" applyFont="1" applyFill="1" applyBorder="1" applyProtection="1"/>
    <xf numFmtId="0" fontId="9" fillId="4" borderId="46" xfId="0" applyFont="1" applyFill="1" applyBorder="1" applyProtection="1"/>
    <xf numFmtId="0" fontId="9" fillId="4" borderId="42" xfId="0" applyFont="1" applyFill="1" applyBorder="1" applyProtection="1"/>
    <xf numFmtId="0" fontId="9" fillId="4" borderId="47" xfId="0" applyFont="1" applyFill="1" applyBorder="1" applyProtection="1"/>
    <xf numFmtId="0" fontId="9" fillId="4" borderId="83" xfId="0" applyFont="1" applyFill="1" applyBorder="1" applyProtection="1"/>
    <xf numFmtId="0" fontId="9" fillId="4" borderId="84" xfId="0" applyFont="1" applyFill="1" applyBorder="1" applyProtection="1"/>
    <xf numFmtId="0" fontId="9" fillId="4" borderId="85" xfId="0" applyFont="1" applyFill="1" applyBorder="1" applyProtection="1"/>
    <xf numFmtId="164" fontId="17" fillId="6" borderId="8" xfId="1" applyNumberFormat="1" applyFont="1" applyFill="1" applyBorder="1" applyAlignment="1" applyProtection="1">
      <alignment horizontal="right" vertical="center"/>
      <protection locked="0"/>
    </xf>
    <xf numFmtId="164" fontId="17" fillId="0" borderId="13" xfId="0" applyNumberFormat="1" applyFont="1" applyFill="1" applyBorder="1" applyAlignment="1" applyProtection="1">
      <alignment horizontal="right" vertical="center"/>
    </xf>
    <xf numFmtId="164" fontId="17" fillId="0" borderId="14" xfId="0" applyNumberFormat="1" applyFont="1" applyFill="1" applyBorder="1" applyAlignment="1" applyProtection="1">
      <alignment horizontal="right" vertical="center"/>
    </xf>
    <xf numFmtId="49" fontId="6" fillId="4" borderId="42" xfId="0" applyNumberFormat="1" applyFont="1" applyFill="1" applyBorder="1" applyAlignment="1" applyProtection="1">
      <alignment horizontal="left"/>
    </xf>
    <xf numFmtId="0" fontId="9" fillId="0" borderId="59" xfId="0" applyFont="1" applyBorder="1" applyProtection="1"/>
    <xf numFmtId="0" fontId="9" fillId="0" borderId="60" xfId="0" applyFont="1" applyBorder="1" applyProtection="1"/>
    <xf numFmtId="0" fontId="6" fillId="4" borderId="31" xfId="0" applyNumberFormat="1" applyFont="1" applyFill="1" applyBorder="1" applyProtection="1"/>
    <xf numFmtId="0" fontId="6" fillId="4" borderId="49" xfId="0" applyFont="1" applyFill="1" applyBorder="1" applyAlignment="1" applyProtection="1">
      <alignment horizontal="left"/>
    </xf>
    <xf numFmtId="0" fontId="6" fillId="0" borderId="42" xfId="0" applyFont="1" applyBorder="1"/>
    <xf numFmtId="0" fontId="0" fillId="0" borderId="42" xfId="0" applyBorder="1"/>
    <xf numFmtId="0" fontId="0" fillId="0" borderId="47" xfId="0" applyBorder="1"/>
    <xf numFmtId="0" fontId="6" fillId="0" borderId="46" xfId="0" applyFont="1" applyBorder="1"/>
    <xf numFmtId="0" fontId="0" fillId="0" borderId="56" xfId="0" applyBorder="1"/>
    <xf numFmtId="0" fontId="6" fillId="0" borderId="49" xfId="0" applyFont="1" applyBorder="1"/>
    <xf numFmtId="0" fontId="0" fillId="0" borderId="49" xfId="0" applyBorder="1"/>
    <xf numFmtId="0" fontId="0" fillId="0" borderId="50" xfId="0" applyBorder="1"/>
    <xf numFmtId="0" fontId="6" fillId="0" borderId="48" xfId="0" applyFont="1" applyBorder="1"/>
    <xf numFmtId="0" fontId="0" fillId="0" borderId="57" xfId="0" applyBorder="1"/>
    <xf numFmtId="0" fontId="6" fillId="0" borderId="25" xfId="0" applyFont="1" applyFill="1" applyBorder="1" applyProtection="1"/>
    <xf numFmtId="0" fontId="9" fillId="0" borderId="0" xfId="0" applyFont="1" applyFill="1" applyBorder="1" applyAlignment="1" applyProtection="1">
      <alignment horizontal="left" vertical="center"/>
    </xf>
    <xf numFmtId="1" fontId="9" fillId="6" borderId="44" xfId="0" applyNumberFormat="1" applyFont="1" applyFill="1" applyBorder="1" applyAlignment="1" applyProtection="1">
      <alignment horizontal="left"/>
    </xf>
    <xf numFmtId="1" fontId="9" fillId="6" borderId="51" xfId="0" applyNumberFormat="1" applyFont="1" applyFill="1" applyBorder="1" applyAlignment="1" applyProtection="1">
      <alignment horizontal="left"/>
    </xf>
    <xf numFmtId="1" fontId="9" fillId="6" borderId="91" xfId="0" applyNumberFormat="1" applyFont="1" applyFill="1" applyBorder="1" applyAlignment="1" applyProtection="1">
      <alignment horizontal="left"/>
    </xf>
    <xf numFmtId="0" fontId="0" fillId="7" borderId="42" xfId="0" applyFill="1" applyBorder="1" applyAlignment="1" applyProtection="1">
      <alignment horizontal="left"/>
    </xf>
    <xf numFmtId="0" fontId="7" fillId="7" borderId="42" xfId="0" applyFont="1" applyFill="1" applyBorder="1" applyAlignment="1" applyProtection="1">
      <alignment horizontal="left"/>
    </xf>
    <xf numFmtId="0" fontId="7" fillId="7" borderId="49" xfId="0" applyFont="1" applyFill="1" applyBorder="1" applyAlignment="1" applyProtection="1">
      <alignment horizontal="left"/>
    </xf>
    <xf numFmtId="0" fontId="19" fillId="0" borderId="59" xfId="0" applyFont="1" applyBorder="1" applyProtection="1"/>
    <xf numFmtId="0" fontId="19" fillId="0" borderId="60" xfId="0" applyFont="1" applyBorder="1" applyProtection="1"/>
    <xf numFmtId="0" fontId="2" fillId="0" borderId="0" xfId="0" applyFont="1" applyProtection="1"/>
    <xf numFmtId="0" fontId="19" fillId="8" borderId="25" xfId="0" applyFont="1" applyFill="1" applyBorder="1" applyProtection="1"/>
    <xf numFmtId="167" fontId="7" fillId="7" borderId="42" xfId="0" applyNumberFormat="1" applyFont="1" applyFill="1" applyBorder="1" applyProtection="1"/>
    <xf numFmtId="167" fontId="7" fillId="7" borderId="47" xfId="0" applyNumberFormat="1" applyFont="1" applyFill="1" applyBorder="1" applyProtection="1"/>
    <xf numFmtId="0" fontId="9" fillId="0" borderId="0" xfId="0" applyFont="1" applyFill="1" applyBorder="1" applyAlignment="1" applyProtection="1">
      <alignment horizontal="left" vertical="top"/>
      <protection locked="0"/>
    </xf>
    <xf numFmtId="0" fontId="9" fillId="0" borderId="0" xfId="0" applyFont="1" applyFill="1" applyBorder="1" applyAlignment="1" applyProtection="1">
      <alignment vertical="top"/>
      <protection locked="0"/>
    </xf>
    <xf numFmtId="0" fontId="19" fillId="0" borderId="0" xfId="0" applyFont="1" applyFill="1" applyBorder="1" applyAlignment="1" applyProtection="1">
      <alignment horizontal="left" vertical="center"/>
    </xf>
    <xf numFmtId="0" fontId="9" fillId="0" borderId="0" xfId="0" applyFont="1" applyFill="1" applyBorder="1" applyAlignment="1" applyProtection="1">
      <alignment horizontal="left" vertical="center"/>
    </xf>
    <xf numFmtId="3" fontId="9" fillId="0" borderId="13" xfId="0" applyNumberFormat="1" applyFont="1" applyFill="1" applyBorder="1" applyAlignment="1" applyProtection="1">
      <alignment horizontal="left" vertical="center"/>
    </xf>
    <xf numFmtId="3" fontId="9" fillId="0" borderId="13" xfId="1" applyNumberFormat="1" applyFont="1" applyFill="1" applyBorder="1" applyAlignment="1" applyProtection="1">
      <alignment horizontal="right" vertical="center"/>
    </xf>
    <xf numFmtId="3" fontId="0" fillId="0" borderId="13" xfId="0" applyNumberFormat="1" applyBorder="1" applyProtection="1"/>
    <xf numFmtId="3" fontId="9" fillId="0" borderId="13" xfId="1" applyNumberFormat="1" applyFont="1" applyFill="1" applyBorder="1" applyAlignment="1" applyProtection="1">
      <alignment horizontal="right"/>
    </xf>
    <xf numFmtId="3" fontId="7" fillId="0" borderId="13" xfId="0" applyNumberFormat="1" applyFont="1" applyBorder="1" applyProtection="1"/>
    <xf numFmtId="0" fontId="0" fillId="0" borderId="13" xfId="0" applyBorder="1" applyProtection="1"/>
    <xf numFmtId="0" fontId="44" fillId="0" borderId="0" xfId="0" applyFont="1" applyBorder="1" applyProtection="1"/>
    <xf numFmtId="0" fontId="33" fillId="0" borderId="0" xfId="9" applyFont="1" applyFill="1" applyBorder="1" applyAlignment="1" applyProtection="1">
      <alignment vertical="center" wrapText="1"/>
    </xf>
    <xf numFmtId="0" fontId="44" fillId="0" borderId="0" xfId="9" applyFont="1" applyBorder="1" applyAlignment="1" applyProtection="1">
      <alignment vertical="center" wrapText="1"/>
    </xf>
    <xf numFmtId="0" fontId="44" fillId="0" borderId="0" xfId="0" applyFont="1" applyFill="1" applyBorder="1" applyProtection="1"/>
    <xf numFmtId="0" fontId="33" fillId="6" borderId="0" xfId="9"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33" fillId="0" borderId="0" xfId="0" applyFont="1" applyBorder="1" applyAlignment="1" applyProtection="1">
      <alignment horizontal="left" vertical="center"/>
    </xf>
    <xf numFmtId="0" fontId="33" fillId="0" borderId="0" xfId="9" applyFont="1" applyFill="1" applyBorder="1" applyAlignment="1" applyProtection="1">
      <alignment horizontal="right" vertical="center" wrapText="1"/>
    </xf>
    <xf numFmtId="0" fontId="33" fillId="0" borderId="0" xfId="9" applyFont="1" applyBorder="1" applyAlignment="1" applyProtection="1">
      <alignment vertical="center" wrapText="1"/>
    </xf>
    <xf numFmtId="0" fontId="33" fillId="0" borderId="0" xfId="0" applyFont="1" applyBorder="1" applyProtection="1"/>
    <xf numFmtId="0" fontId="33" fillId="0" borderId="0" xfId="9" applyFont="1" applyFill="1" applyBorder="1" applyAlignment="1" applyProtection="1">
      <alignment horizontal="right" wrapText="1"/>
    </xf>
    <xf numFmtId="3" fontId="0" fillId="0" borderId="92" xfId="0" applyNumberFormat="1" applyBorder="1" applyProtection="1"/>
    <xf numFmtId="3" fontId="9" fillId="2" borderId="93" xfId="1" applyNumberFormat="1" applyFont="1" applyFill="1" applyBorder="1" applyAlignment="1" applyProtection="1">
      <alignment horizontal="right"/>
    </xf>
    <xf numFmtId="3" fontId="9" fillId="0" borderId="90" xfId="1" applyNumberFormat="1" applyFont="1" applyFill="1" applyBorder="1" applyAlignment="1" applyProtection="1">
      <alignment horizontal="right"/>
    </xf>
    <xf numFmtId="3" fontId="9" fillId="2" borderId="14" xfId="1" applyNumberFormat="1" applyFont="1" applyFill="1" applyBorder="1" applyAlignment="1" applyProtection="1">
      <alignment horizontal="right"/>
    </xf>
    <xf numFmtId="3" fontId="33" fillId="3" borderId="7" xfId="1" applyNumberFormat="1" applyFont="1" applyFill="1" applyBorder="1" applyAlignment="1" applyProtection="1">
      <alignment horizontal="right"/>
    </xf>
    <xf numFmtId="3" fontId="9" fillId="0" borderId="8" xfId="1" applyNumberFormat="1" applyFont="1" applyFill="1" applyBorder="1" applyAlignment="1" applyProtection="1">
      <alignment horizontal="right"/>
    </xf>
    <xf numFmtId="164" fontId="17" fillId="6" borderId="7" xfId="1" applyNumberFormat="1" applyFont="1" applyFill="1" applyBorder="1" applyAlignment="1" applyProtection="1">
      <alignment horizontal="right" vertical="center"/>
      <protection locked="0"/>
    </xf>
    <xf numFmtId="0" fontId="0" fillId="0" borderId="63" xfId="0" applyFill="1" applyBorder="1" applyAlignment="1" applyProtection="1">
      <alignment vertical="center"/>
    </xf>
    <xf numFmtId="0" fontId="17" fillId="0" borderId="72" xfId="0" applyFont="1" applyFill="1" applyBorder="1" applyAlignment="1" applyProtection="1">
      <alignment vertical="top"/>
    </xf>
    <xf numFmtId="164" fontId="17" fillId="0" borderId="8" xfId="1" applyNumberFormat="1" applyFont="1" applyFill="1" applyBorder="1" applyAlignment="1" applyProtection="1">
      <alignment horizontal="right" vertical="center"/>
    </xf>
    <xf numFmtId="0" fontId="17" fillId="0" borderId="2" xfId="0" applyFont="1" applyFill="1" applyBorder="1" applyAlignment="1" applyProtection="1">
      <alignment vertical="top"/>
    </xf>
    <xf numFmtId="164" fontId="17" fillId="6" borderId="2" xfId="1" applyNumberFormat="1" applyFont="1" applyFill="1" applyBorder="1" applyAlignment="1" applyProtection="1">
      <alignment horizontal="right" vertical="center"/>
      <protection locked="0"/>
    </xf>
    <xf numFmtId="164" fontId="17" fillId="0" borderId="15" xfId="1" applyNumberFormat="1" applyFont="1" applyFill="1" applyBorder="1" applyAlignment="1" applyProtection="1">
      <alignment horizontal="right" vertical="center"/>
    </xf>
    <xf numFmtId="0" fontId="7" fillId="4" borderId="76" xfId="0" applyFont="1" applyFill="1" applyBorder="1" applyAlignment="1" applyProtection="1">
      <alignment horizontal="right" vertical="top" wrapText="1"/>
    </xf>
    <xf numFmtId="0" fontId="20" fillId="0" borderId="2" xfId="0" applyFont="1" applyFill="1" applyBorder="1" applyAlignment="1" applyProtection="1">
      <alignment horizontal="right" vertical="top" wrapText="1"/>
    </xf>
    <xf numFmtId="0" fontId="20" fillId="0" borderId="2" xfId="0" applyFont="1" applyBorder="1" applyAlignment="1" applyProtection="1">
      <alignment horizontal="right" vertical="top"/>
    </xf>
    <xf numFmtId="164" fontId="19" fillId="0" borderId="18" xfId="0" applyNumberFormat="1" applyFont="1" applyFill="1" applyBorder="1" applyAlignment="1" applyProtection="1">
      <alignment horizontal="right" vertical="center"/>
    </xf>
    <xf numFmtId="164" fontId="21" fillId="0" borderId="2" xfId="0" applyNumberFormat="1" applyFont="1" applyFill="1" applyBorder="1" applyAlignment="1" applyProtection="1">
      <alignment horizontal="right" vertical="center"/>
    </xf>
    <xf numFmtId="0" fontId="20" fillId="0" borderId="2" xfId="0" applyFont="1" applyBorder="1" applyAlignment="1" applyProtection="1">
      <alignment horizontal="right" vertical="center"/>
    </xf>
    <xf numFmtId="164" fontId="17" fillId="6" borderId="94" xfId="1" applyNumberFormat="1" applyFont="1" applyFill="1" applyBorder="1" applyAlignment="1" applyProtection="1">
      <alignment horizontal="right" vertical="center"/>
      <protection locked="0"/>
    </xf>
    <xf numFmtId="0" fontId="0" fillId="0" borderId="2" xfId="0" applyBorder="1" applyAlignment="1" applyProtection="1">
      <alignment vertical="center"/>
    </xf>
    <xf numFmtId="164" fontId="19" fillId="0" borderId="2" xfId="1" applyNumberFormat="1" applyFont="1" applyBorder="1" applyAlignment="1" applyProtection="1">
      <alignment horizontal="right" vertical="center"/>
    </xf>
    <xf numFmtId="164" fontId="17" fillId="0" borderId="24" xfId="1" applyNumberFormat="1" applyFont="1" applyBorder="1" applyAlignment="1" applyProtection="1">
      <alignment horizontal="right" vertical="center"/>
    </xf>
    <xf numFmtId="164" fontId="17" fillId="0" borderId="2" xfId="1" applyNumberFormat="1" applyFont="1" applyBorder="1" applyAlignment="1" applyProtection="1">
      <alignment horizontal="right" vertical="center"/>
    </xf>
    <xf numFmtId="164" fontId="19" fillId="0" borderId="94" xfId="1" applyNumberFormat="1" applyFont="1" applyFill="1" applyBorder="1" applyAlignment="1" applyProtection="1">
      <alignment horizontal="right" vertical="center"/>
    </xf>
    <xf numFmtId="3" fontId="33" fillId="3" borderId="95" xfId="1" applyNumberFormat="1" applyFont="1" applyFill="1" applyBorder="1" applyAlignment="1" applyProtection="1">
      <alignment horizontal="right"/>
    </xf>
    <xf numFmtId="0" fontId="9" fillId="0" borderId="85" xfId="0" applyFont="1" applyBorder="1" applyProtection="1"/>
    <xf numFmtId="0" fontId="18" fillId="0" borderId="0" xfId="2" applyFill="1" applyBorder="1" applyAlignment="1" applyProtection="1">
      <alignment vertical="top"/>
    </xf>
    <xf numFmtId="164" fontId="17" fillId="0" borderId="2" xfId="1" applyNumberFormat="1" applyFont="1" applyFill="1" applyBorder="1" applyAlignment="1" applyProtection="1">
      <alignment horizontal="right" vertical="center"/>
    </xf>
    <xf numFmtId="164" fontId="17" fillId="0" borderId="10" xfId="1" applyNumberFormat="1" applyFont="1" applyFill="1" applyBorder="1" applyAlignment="1" applyProtection="1">
      <alignment horizontal="right" vertical="center"/>
    </xf>
    <xf numFmtId="0" fontId="20" fillId="0" borderId="0" xfId="0" applyFont="1" applyAlignment="1">
      <alignment horizontal="right" vertical="center"/>
    </xf>
    <xf numFmtId="0" fontId="1" fillId="0" borderId="0" xfId="0" applyFont="1" applyAlignment="1">
      <alignment vertical="top"/>
    </xf>
    <xf numFmtId="167" fontId="1" fillId="0" borderId="0" xfId="0" applyNumberFormat="1" applyFont="1" applyAlignment="1">
      <alignment vertical="top"/>
    </xf>
    <xf numFmtId="0" fontId="0" fillId="0" borderId="0" xfId="0" applyAlignment="1">
      <alignment vertical="top"/>
    </xf>
    <xf numFmtId="0" fontId="0" fillId="0" borderId="0" xfId="0" quotePrefix="1"/>
    <xf numFmtId="164" fontId="1" fillId="0" borderId="1" xfId="1" applyNumberFormat="1" applyFont="1" applyFill="1" applyBorder="1" applyAlignment="1" applyProtection="1">
      <alignment horizontal="right" vertical="center"/>
    </xf>
    <xf numFmtId="164" fontId="1" fillId="0" borderId="0" xfId="1" applyNumberFormat="1" applyFont="1" applyFill="1" applyBorder="1" applyAlignment="1" applyProtection="1">
      <alignment horizontal="right" vertical="center"/>
    </xf>
    <xf numFmtId="0" fontId="1" fillId="0" borderId="0" xfId="0" applyFont="1"/>
    <xf numFmtId="164" fontId="1" fillId="0" borderId="20" xfId="1" applyNumberFormat="1" applyFont="1" applyBorder="1" applyAlignment="1" applyProtection="1">
      <alignment horizontal="right" vertical="center"/>
    </xf>
    <xf numFmtId="164" fontId="1" fillId="0" borderId="19" xfId="1" applyNumberFormat="1" applyFont="1" applyFill="1" applyBorder="1" applyAlignment="1" applyProtection="1">
      <alignment horizontal="right" vertical="center"/>
    </xf>
    <xf numFmtId="164" fontId="1" fillId="6" borderId="24" xfId="1" applyNumberFormat="1" applyFont="1" applyFill="1" applyBorder="1" applyAlignment="1" applyProtection="1">
      <alignment horizontal="right" vertical="center"/>
      <protection locked="0"/>
    </xf>
    <xf numFmtId="164" fontId="1" fillId="6" borderId="19" xfId="1" applyNumberFormat="1" applyFont="1" applyFill="1" applyBorder="1" applyAlignment="1" applyProtection="1">
      <alignment horizontal="right" vertical="center"/>
      <protection locked="0"/>
    </xf>
    <xf numFmtId="164" fontId="1" fillId="6" borderId="21" xfId="1" applyNumberFormat="1" applyFont="1" applyFill="1" applyBorder="1" applyAlignment="1" applyProtection="1">
      <alignment horizontal="right" vertical="center"/>
      <protection locked="0"/>
    </xf>
    <xf numFmtId="164" fontId="1" fillId="0" borderId="1" xfId="1" applyNumberFormat="1" applyFont="1" applyBorder="1" applyAlignment="1" applyProtection="1">
      <alignment horizontal="right" vertical="center"/>
    </xf>
    <xf numFmtId="164" fontId="1" fillId="6" borderId="2" xfId="1" applyNumberFormat="1" applyFont="1" applyFill="1" applyBorder="1" applyAlignment="1" applyProtection="1">
      <alignment horizontal="right" vertical="center"/>
      <protection locked="0"/>
    </xf>
    <xf numFmtId="164" fontId="1" fillId="6" borderId="0" xfId="1" applyNumberFormat="1" applyFont="1" applyFill="1" applyBorder="1" applyAlignment="1" applyProtection="1">
      <alignment horizontal="right" vertical="center"/>
      <protection locked="0"/>
    </xf>
    <xf numFmtId="164" fontId="1" fillId="6" borderId="10" xfId="1" applyNumberFormat="1" applyFont="1" applyFill="1" applyBorder="1" applyAlignment="1" applyProtection="1">
      <alignment horizontal="right" vertical="center"/>
      <protection locked="0"/>
    </xf>
    <xf numFmtId="164" fontId="1" fillId="0" borderId="6" xfId="1" applyNumberFormat="1" applyFont="1" applyBorder="1" applyAlignment="1" applyProtection="1">
      <alignment horizontal="right" vertical="center"/>
    </xf>
    <xf numFmtId="164" fontId="1" fillId="6" borderId="94" xfId="1" applyNumberFormat="1" applyFont="1" applyFill="1" applyBorder="1" applyAlignment="1" applyProtection="1">
      <alignment horizontal="right" vertical="center"/>
      <protection locked="0"/>
    </xf>
    <xf numFmtId="164" fontId="1" fillId="0" borderId="5" xfId="1" applyNumberFormat="1" applyFont="1" applyFill="1" applyBorder="1" applyAlignment="1" applyProtection="1">
      <alignment horizontal="right" vertical="center"/>
    </xf>
    <xf numFmtId="164" fontId="1" fillId="6" borderId="5" xfId="1" applyNumberFormat="1" applyFont="1" applyFill="1" applyBorder="1" applyAlignment="1" applyProtection="1">
      <alignment horizontal="right" vertical="center"/>
      <protection locked="0"/>
    </xf>
    <xf numFmtId="164" fontId="1" fillId="6" borderId="11" xfId="1" applyNumberFormat="1" applyFont="1" applyFill="1" applyBorder="1" applyAlignment="1" applyProtection="1">
      <alignment horizontal="right" vertical="center"/>
      <protection locked="0"/>
    </xf>
    <xf numFmtId="164" fontId="1" fillId="0" borderId="6" xfId="1" applyNumberFormat="1" applyFont="1" applyFill="1" applyBorder="1" applyAlignment="1" applyProtection="1">
      <alignment horizontal="right" vertical="center"/>
    </xf>
    <xf numFmtId="0" fontId="0" fillId="0" borderId="3" xfId="0" applyBorder="1" applyAlignment="1">
      <alignment horizontal="left" vertical="center"/>
    </xf>
    <xf numFmtId="0" fontId="20" fillId="0" borderId="4" xfId="0" applyFont="1" applyBorder="1" applyAlignment="1">
      <alignment vertical="center"/>
    </xf>
    <xf numFmtId="164" fontId="19" fillId="0" borderId="4" xfId="0" applyNumberFormat="1" applyFont="1" applyBorder="1" applyAlignment="1">
      <alignment horizontal="right" vertical="center"/>
    </xf>
    <xf numFmtId="164" fontId="19" fillId="0" borderId="18" xfId="0" applyNumberFormat="1" applyFont="1" applyBorder="1" applyAlignment="1">
      <alignment horizontal="right" vertical="center"/>
    </xf>
    <xf numFmtId="164" fontId="19" fillId="0" borderId="17" xfId="0" applyNumberFormat="1" applyFont="1" applyBorder="1" applyAlignment="1">
      <alignment horizontal="right" vertical="center"/>
    </xf>
    <xf numFmtId="0" fontId="0" fillId="0" borderId="89" xfId="0" applyBorder="1" applyAlignment="1">
      <alignment vertical="top"/>
    </xf>
    <xf numFmtId="169" fontId="43" fillId="0" borderId="0" xfId="1" applyNumberFormat="1" applyFont="1" applyFill="1" applyBorder="1" applyAlignment="1" applyProtection="1">
      <alignment horizontal="right" vertical="center"/>
    </xf>
    <xf numFmtId="0" fontId="1" fillId="0" borderId="63" xfId="0" applyFont="1" applyBorder="1" applyProtection="1">
      <protection locked="0"/>
    </xf>
    <xf numFmtId="0" fontId="0" fillId="0" borderId="63" xfId="0" applyBorder="1" applyProtection="1">
      <protection locked="0"/>
    </xf>
    <xf numFmtId="0" fontId="1" fillId="0" borderId="63" xfId="0" applyFont="1" applyBorder="1" applyAlignment="1" applyProtection="1">
      <alignment vertical="top"/>
    </xf>
    <xf numFmtId="164" fontId="1" fillId="0" borderId="2" xfId="1" applyNumberFormat="1" applyFont="1" applyFill="1" applyBorder="1" applyAlignment="1" applyProtection="1">
      <alignment horizontal="right" vertical="center"/>
    </xf>
    <xf numFmtId="164" fontId="1" fillId="0" borderId="11" xfId="1" applyNumberFormat="1" applyFont="1" applyFill="1" applyBorder="1" applyAlignment="1" applyProtection="1">
      <alignment horizontal="right" vertical="center"/>
    </xf>
    <xf numFmtId="0" fontId="1" fillId="0" borderId="63" xfId="0" applyFont="1" applyBorder="1" applyProtection="1"/>
    <xf numFmtId="164" fontId="1" fillId="0" borderId="10" xfId="1" applyNumberFormat="1" applyFont="1" applyFill="1" applyBorder="1" applyAlignment="1" applyProtection="1">
      <alignment horizontal="right" vertical="center"/>
    </xf>
    <xf numFmtId="164" fontId="19" fillId="0" borderId="16" xfId="0" applyNumberFormat="1" applyFont="1" applyBorder="1" applyAlignment="1" applyProtection="1">
      <alignment horizontal="right" vertical="center"/>
    </xf>
    <xf numFmtId="164" fontId="19" fillId="0" borderId="4" xfId="0" applyNumberFormat="1" applyFont="1" applyBorder="1" applyAlignment="1" applyProtection="1">
      <alignment horizontal="right" vertical="center"/>
    </xf>
    <xf numFmtId="10" fontId="42" fillId="0" borderId="0" xfId="0" applyNumberFormat="1" applyFont="1" applyBorder="1" applyAlignment="1" applyProtection="1">
      <alignment horizontal="right" vertical="center"/>
    </xf>
    <xf numFmtId="0" fontId="18" fillId="0" borderId="0" xfId="2" applyFill="1" applyBorder="1" applyAlignment="1" applyProtection="1">
      <alignment vertical="top" wrapText="1"/>
    </xf>
    <xf numFmtId="0" fontId="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left" vertical="center" wrapText="1"/>
    </xf>
    <xf numFmtId="0" fontId="25" fillId="0" borderId="0" xfId="0" applyFont="1" applyFill="1" applyBorder="1" applyAlignment="1" applyProtection="1">
      <alignment horizontal="left" vertical="center" wrapText="1"/>
    </xf>
    <xf numFmtId="0" fontId="19" fillId="0" borderId="0" xfId="0" applyFont="1" applyFill="1" applyAlignment="1" applyProtection="1">
      <alignment horizontal="left" vertical="center"/>
    </xf>
    <xf numFmtId="14" fontId="19" fillId="0" borderId="0" xfId="0" applyNumberFormat="1" applyFont="1" applyFill="1" applyBorder="1" applyAlignment="1" applyProtection="1">
      <alignment horizontal="left" vertical="center"/>
    </xf>
    <xf numFmtId="0" fontId="18" fillId="0" borderId="9" xfId="2" applyFill="1" applyBorder="1" applyAlignment="1" applyProtection="1">
      <alignment horizontal="left" vertical="center"/>
    </xf>
    <xf numFmtId="0" fontId="18" fillId="0" borderId="0" xfId="2" applyFill="1" applyBorder="1" applyAlignment="1" applyProtection="1">
      <alignment vertical="center" wrapText="1"/>
    </xf>
    <xf numFmtId="0" fontId="18" fillId="0" borderId="9" xfId="2" applyFill="1" applyBorder="1" applyAlignment="1" applyProtection="1">
      <alignment vertical="center"/>
    </xf>
    <xf numFmtId="0" fontId="18" fillId="0" borderId="0" xfId="2" applyFill="1" applyBorder="1" applyAlignment="1" applyProtection="1">
      <alignment vertical="center"/>
    </xf>
    <xf numFmtId="0" fontId="10" fillId="0" borderId="0" xfId="0" applyFont="1" applyBorder="1" applyAlignment="1" applyProtection="1">
      <alignment horizontal="right" vertical="center"/>
    </xf>
    <xf numFmtId="169" fontId="49" fillId="6" borderId="0" xfId="1" applyNumberFormat="1" applyFont="1" applyFill="1" applyBorder="1" applyAlignment="1" applyProtection="1">
      <alignment horizontal="right" vertical="center"/>
      <protection locked="0"/>
    </xf>
    <xf numFmtId="169" fontId="49" fillId="6" borderId="94" xfId="1" applyNumberFormat="1" applyFont="1" applyFill="1" applyBorder="1" applyAlignment="1" applyProtection="1">
      <alignment horizontal="right" vertical="center"/>
      <protection locked="0"/>
    </xf>
    <xf numFmtId="169" fontId="49" fillId="6" borderId="24" xfId="1" applyNumberFormat="1" applyFont="1" applyFill="1" applyBorder="1" applyAlignment="1" applyProtection="1">
      <alignment horizontal="right" vertical="center"/>
      <protection locked="0"/>
    </xf>
    <xf numFmtId="169" fontId="49" fillId="6" borderId="2" xfId="1" applyNumberFormat="1" applyFont="1" applyFill="1" applyBorder="1" applyAlignment="1" applyProtection="1">
      <alignment horizontal="right" vertical="center"/>
      <protection locked="0"/>
    </xf>
    <xf numFmtId="10" fontId="50" fillId="0" borderId="0" xfId="0" applyNumberFormat="1" applyFont="1" applyBorder="1" applyAlignment="1" applyProtection="1">
      <alignment horizontal="right" vertical="center"/>
    </xf>
    <xf numFmtId="169" fontId="51" fillId="0" borderId="94" xfId="1" applyNumberFormat="1" applyFont="1" applyFill="1" applyBorder="1" applyAlignment="1" applyProtection="1">
      <alignment horizontal="right" vertical="center"/>
    </xf>
    <xf numFmtId="10" fontId="21" fillId="0" borderId="0" xfId="0" applyNumberFormat="1" applyFont="1" applyBorder="1" applyAlignment="1" applyProtection="1">
      <alignment horizontal="right" vertical="center"/>
    </xf>
    <xf numFmtId="0" fontId="52" fillId="0" borderId="9" xfId="0" applyFont="1" applyFill="1" applyBorder="1" applyAlignment="1" applyProtection="1">
      <alignment horizontal="left" vertical="center"/>
    </xf>
    <xf numFmtId="0" fontId="52" fillId="0" borderId="9" xfId="0" applyFont="1" applyBorder="1" applyAlignment="1" applyProtection="1">
      <alignment horizontal="left" vertical="center"/>
    </xf>
    <xf numFmtId="0" fontId="53" fillId="0" borderId="4" xfId="0" applyFont="1" applyFill="1" applyBorder="1" applyAlignment="1" applyProtection="1">
      <alignment horizontal="left" vertical="center"/>
    </xf>
    <xf numFmtId="0" fontId="53" fillId="0" borderId="9" xfId="0" applyFont="1" applyBorder="1" applyAlignment="1" applyProtection="1">
      <alignment horizontal="left" vertical="center"/>
    </xf>
    <xf numFmtId="0" fontId="44" fillId="0" borderId="62" xfId="0" applyFont="1" applyBorder="1" applyAlignment="1" applyProtection="1">
      <alignment vertical="center"/>
    </xf>
    <xf numFmtId="0" fontId="19" fillId="0" borderId="0" xfId="0" applyFont="1" applyFill="1" applyBorder="1" applyAlignment="1" applyProtection="1">
      <alignment horizontal="left" vertical="center"/>
    </xf>
    <xf numFmtId="0" fontId="34" fillId="0" borderId="40" xfId="0" applyFont="1" applyFill="1" applyBorder="1" applyAlignment="1" applyProtection="1">
      <alignment vertical="center"/>
    </xf>
    <xf numFmtId="0" fontId="34" fillId="0" borderId="41" xfId="0" applyFont="1" applyFill="1" applyBorder="1" applyAlignment="1" applyProtection="1">
      <alignment vertical="center"/>
    </xf>
    <xf numFmtId="164" fontId="17" fillId="0" borderId="5" xfId="1" applyNumberFormat="1" applyFont="1" applyBorder="1" applyAlignment="1" applyProtection="1">
      <alignment horizontal="right" vertical="center"/>
    </xf>
    <xf numFmtId="0" fontId="44" fillId="0" borderId="92" xfId="0" applyFont="1" applyBorder="1" applyAlignment="1" applyProtection="1">
      <alignment vertical="center"/>
    </xf>
    <xf numFmtId="0" fontId="53" fillId="0" borderId="4" xfId="0" applyFont="1" applyBorder="1" applyAlignment="1">
      <alignment horizontal="left" vertical="center"/>
    </xf>
    <xf numFmtId="164" fontId="1" fillId="0" borderId="19" xfId="1" applyNumberFormat="1" applyFont="1" applyBorder="1" applyAlignment="1" applyProtection="1">
      <alignment horizontal="right" vertical="center"/>
    </xf>
    <xf numFmtId="164" fontId="1" fillId="0" borderId="0" xfId="1" applyNumberFormat="1" applyFont="1" applyBorder="1" applyAlignment="1" applyProtection="1">
      <alignment horizontal="right" vertical="center"/>
    </xf>
    <xf numFmtId="164" fontId="1" fillId="0" borderId="5" xfId="1" applyNumberFormat="1" applyFont="1" applyBorder="1" applyAlignment="1" applyProtection="1">
      <alignment horizontal="right" vertical="center"/>
    </xf>
    <xf numFmtId="0" fontId="7" fillId="0" borderId="9" xfId="0" applyFont="1" applyBorder="1" applyAlignment="1" applyProtection="1">
      <alignment vertical="center"/>
    </xf>
    <xf numFmtId="0" fontId="6" fillId="0" borderId="9" xfId="0" applyFont="1" applyBorder="1" applyAlignment="1" applyProtection="1">
      <alignment horizontal="center" vertical="center"/>
    </xf>
    <xf numFmtId="0" fontId="17" fillId="0" borderId="9" xfId="0" applyFont="1" applyFill="1" applyBorder="1" applyAlignment="1" applyProtection="1">
      <alignment vertical="top"/>
    </xf>
    <xf numFmtId="0" fontId="1" fillId="0" borderId="9" xfId="0" applyFont="1" applyBorder="1" applyAlignment="1" applyProtection="1">
      <alignment vertical="top"/>
    </xf>
    <xf numFmtId="0" fontId="1" fillId="0" borderId="9" xfId="0" applyFont="1" applyBorder="1" applyProtection="1"/>
    <xf numFmtId="0" fontId="1" fillId="0" borderId="9" xfId="0" applyFont="1" applyBorder="1" applyProtection="1">
      <protection locked="0"/>
    </xf>
    <xf numFmtId="0" fontId="0" fillId="0" borderId="9" xfId="0" applyBorder="1" applyProtection="1"/>
    <xf numFmtId="0" fontId="0" fillId="0" borderId="9" xfId="0" applyBorder="1" applyProtection="1">
      <protection locked="0"/>
    </xf>
    <xf numFmtId="0" fontId="0" fillId="0" borderId="9" xfId="0" applyBorder="1" applyAlignment="1">
      <alignment vertical="top"/>
    </xf>
    <xf numFmtId="0" fontId="47" fillId="0" borderId="0" xfId="0" applyFont="1" applyAlignment="1" applyProtection="1">
      <alignment vertical="center"/>
    </xf>
    <xf numFmtId="0" fontId="7" fillId="11" borderId="75" xfId="0" applyFont="1" applyFill="1" applyBorder="1" applyAlignment="1" applyProtection="1">
      <alignment horizontal="right" vertical="top" wrapText="1"/>
    </xf>
    <xf numFmtId="0" fontId="34" fillId="0" borderId="9" xfId="0" applyFont="1" applyFill="1" applyBorder="1" applyAlignment="1" applyProtection="1">
      <alignment vertical="center"/>
    </xf>
    <xf numFmtId="0" fontId="44" fillId="0" borderId="9" xfId="0" applyFont="1" applyBorder="1" applyAlignment="1" applyProtection="1">
      <alignment vertical="center"/>
    </xf>
    <xf numFmtId="0" fontId="17" fillId="0" borderId="9" xfId="0" applyFont="1" applyFill="1" applyBorder="1" applyProtection="1"/>
    <xf numFmtId="0" fontId="0" fillId="0" borderId="9" xfId="0" applyBorder="1" applyAlignment="1" applyProtection="1">
      <alignment vertical="top"/>
    </xf>
    <xf numFmtId="0" fontId="0" fillId="0" borderId="9" xfId="0" applyFill="1" applyBorder="1" applyAlignment="1" applyProtection="1">
      <alignment vertical="center"/>
    </xf>
    <xf numFmtId="0" fontId="7" fillId="0" borderId="9" xfId="0" applyFont="1" applyBorder="1" applyProtection="1"/>
    <xf numFmtId="0" fontId="6" fillId="0" borderId="9" xfId="0" applyFont="1" applyFill="1" applyBorder="1" applyProtection="1"/>
    <xf numFmtId="3" fontId="0" fillId="0" borderId="9" xfId="0" applyNumberFormat="1" applyBorder="1" applyProtection="1"/>
    <xf numFmtId="3" fontId="9" fillId="0" borderId="9" xfId="0" applyNumberFormat="1" applyFont="1" applyBorder="1" applyProtection="1"/>
    <xf numFmtId="0" fontId="37" fillId="0" borderId="0" xfId="0" applyFont="1" applyFill="1" applyBorder="1" applyAlignment="1" applyProtection="1">
      <alignment vertical="top" wrapText="1"/>
    </xf>
    <xf numFmtId="0" fontId="36" fillId="0" borderId="0" xfId="0" applyFont="1" applyAlignment="1" applyProtection="1">
      <alignment horizontal="left" vertical="top"/>
    </xf>
    <xf numFmtId="0" fontId="36" fillId="0" borderId="0" xfId="0" applyFont="1" applyFill="1" applyBorder="1" applyAlignment="1" applyProtection="1">
      <alignment horizontal="left" vertical="top"/>
    </xf>
    <xf numFmtId="0" fontId="1" fillId="6" borderId="9" xfId="13" applyFont="1" applyFill="1" applyBorder="1" applyAlignment="1" applyProtection="1">
      <alignment vertical="center" wrapText="1"/>
      <protection locked="0"/>
    </xf>
    <xf numFmtId="0" fontId="1" fillId="6" borderId="0" xfId="13" applyFont="1" applyFill="1" applyBorder="1" applyAlignment="1" applyProtection="1">
      <alignment vertical="center" wrapText="1"/>
      <protection locked="0"/>
    </xf>
    <xf numFmtId="0" fontId="1" fillId="6" borderId="23" xfId="13" applyFont="1" applyFill="1" applyBorder="1" applyAlignment="1" applyProtection="1">
      <alignment vertical="center" wrapText="1"/>
      <protection locked="0"/>
    </xf>
    <xf numFmtId="0" fontId="1" fillId="6" borderId="5" xfId="13" applyFont="1" applyFill="1" applyBorder="1" applyAlignment="1" applyProtection="1">
      <alignment vertical="center" wrapText="1"/>
      <protection locked="0"/>
    </xf>
    <xf numFmtId="0" fontId="1" fillId="6" borderId="22" xfId="13" applyFont="1" applyFill="1" applyBorder="1" applyAlignment="1" applyProtection="1">
      <alignment vertical="center" wrapText="1"/>
      <protection locked="0"/>
    </xf>
    <xf numFmtId="0" fontId="1" fillId="6" borderId="19" xfId="13" applyFont="1" applyFill="1" applyBorder="1" applyAlignment="1" applyProtection="1">
      <alignment vertical="center" wrapText="1"/>
      <protection locked="0"/>
    </xf>
    <xf numFmtId="0" fontId="54" fillId="0" borderId="23" xfId="13" applyFont="1" applyBorder="1" applyAlignment="1" applyProtection="1">
      <alignment vertical="center" wrapText="1"/>
    </xf>
    <xf numFmtId="0" fontId="54" fillId="0" borderId="5" xfId="13" applyFont="1" applyBorder="1" applyAlignment="1" applyProtection="1">
      <alignment vertical="center" wrapText="1"/>
    </xf>
    <xf numFmtId="0" fontId="10" fillId="4" borderId="1" xfId="0" applyFont="1" applyFill="1" applyBorder="1" applyAlignment="1" applyProtection="1">
      <alignment horizontal="center" vertical="center" wrapText="1"/>
    </xf>
    <xf numFmtId="0" fontId="10" fillId="4" borderId="0" xfId="0" applyFont="1" applyFill="1" applyBorder="1" applyAlignment="1" applyProtection="1">
      <alignment horizontal="center" vertical="center" wrapText="1"/>
    </xf>
    <xf numFmtId="0" fontId="10" fillId="4" borderId="2" xfId="0"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0" fillId="10" borderId="0" xfId="0" applyFont="1" applyFill="1" applyBorder="1" applyAlignment="1" applyProtection="1">
      <alignment horizontal="center" vertical="center" wrapText="1"/>
    </xf>
    <xf numFmtId="0" fontId="10" fillId="11" borderId="1" xfId="0" applyFont="1" applyFill="1" applyBorder="1" applyAlignment="1" applyProtection="1">
      <alignment horizontal="center" vertical="center" wrapText="1"/>
    </xf>
    <xf numFmtId="0" fontId="10" fillId="11" borderId="0" xfId="0" applyFont="1" applyFill="1" applyBorder="1" applyAlignment="1" applyProtection="1">
      <alignment horizontal="center" vertical="center" wrapText="1"/>
    </xf>
    <xf numFmtId="0" fontId="10" fillId="9" borderId="0" xfId="0" applyFont="1" applyFill="1" applyBorder="1" applyAlignment="1" applyProtection="1">
      <alignment horizontal="center" vertical="center" wrapText="1"/>
    </xf>
    <xf numFmtId="0" fontId="10" fillId="9" borderId="10" xfId="0" applyFont="1" applyFill="1" applyBorder="1" applyAlignment="1" applyProtection="1">
      <alignment horizontal="center" vertical="center" wrapText="1"/>
    </xf>
    <xf numFmtId="0" fontId="54" fillId="0" borderId="9" xfId="13" applyFont="1" applyBorder="1" applyAlignment="1" applyProtection="1">
      <alignment horizontal="left" vertical="center" wrapText="1"/>
    </xf>
    <xf numFmtId="0" fontId="54" fillId="0" borderId="0" xfId="13" applyFont="1" applyBorder="1" applyAlignment="1" applyProtection="1">
      <alignment horizontal="left" vertical="center" wrapText="1"/>
    </xf>
    <xf numFmtId="0" fontId="5" fillId="6" borderId="9" xfId="5" applyFont="1" applyFill="1" applyBorder="1" applyAlignment="1" applyProtection="1">
      <alignment horizontal="left" vertical="center" wrapText="1"/>
      <protection locked="0"/>
    </xf>
    <xf numFmtId="0" fontId="5" fillId="6" borderId="0" xfId="5"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top" wrapText="1"/>
    </xf>
    <xf numFmtId="49" fontId="26" fillId="0" borderId="0" xfId="0" applyNumberFormat="1" applyFont="1" applyAlignment="1" applyProtection="1">
      <alignment horizontal="center" vertical="center"/>
    </xf>
    <xf numFmtId="0" fontId="33" fillId="0" borderId="38" xfId="0" applyFont="1" applyFill="1" applyBorder="1" applyAlignment="1" applyProtection="1">
      <alignment horizontal="left" vertical="center" wrapText="1"/>
    </xf>
    <xf numFmtId="0" fontId="33" fillId="0" borderId="13" xfId="0" applyFont="1" applyFill="1" applyBorder="1" applyAlignment="1" applyProtection="1">
      <alignment horizontal="left" vertical="center"/>
    </xf>
    <xf numFmtId="0" fontId="33" fillId="4" borderId="96" xfId="0" applyFont="1" applyFill="1" applyBorder="1" applyAlignment="1" applyProtection="1">
      <alignment horizontal="center" vertical="center" wrapText="1"/>
    </xf>
    <xf numFmtId="0" fontId="33" fillId="4" borderId="40" xfId="0" applyFont="1" applyFill="1" applyBorder="1" applyAlignment="1" applyProtection="1">
      <alignment horizontal="center" vertical="center"/>
    </xf>
    <xf numFmtId="0" fontId="33" fillId="4" borderId="97" xfId="0" applyFont="1" applyFill="1" applyBorder="1" applyAlignment="1" applyProtection="1">
      <alignment horizontal="center" vertical="center"/>
    </xf>
    <xf numFmtId="0" fontId="33" fillId="10" borderId="96" xfId="0" applyFont="1" applyFill="1" applyBorder="1" applyAlignment="1" applyProtection="1">
      <alignment horizontal="center" vertical="center" wrapText="1"/>
    </xf>
    <xf numFmtId="0" fontId="33" fillId="10" borderId="40" xfId="0" applyFont="1" applyFill="1" applyBorder="1" applyAlignment="1" applyProtection="1">
      <alignment horizontal="center" vertical="center"/>
    </xf>
    <xf numFmtId="0" fontId="33" fillId="11" borderId="96" xfId="0" applyFont="1" applyFill="1" applyBorder="1" applyAlignment="1" applyProtection="1">
      <alignment horizontal="center" vertical="center" wrapText="1"/>
    </xf>
    <xf numFmtId="0" fontId="33" fillId="11" borderId="40" xfId="0" applyFont="1" applyFill="1" applyBorder="1" applyAlignment="1" applyProtection="1">
      <alignment horizontal="center" vertical="center" wrapText="1"/>
    </xf>
    <xf numFmtId="0" fontId="9" fillId="9" borderId="40" xfId="0" applyFont="1" applyFill="1" applyBorder="1" applyAlignment="1" applyProtection="1">
      <alignment horizontal="center" vertical="center"/>
    </xf>
    <xf numFmtId="0" fontId="9" fillId="9" borderId="41" xfId="0" applyFont="1" applyFill="1" applyBorder="1" applyAlignment="1" applyProtection="1">
      <alignment horizontal="center" vertical="center"/>
    </xf>
    <xf numFmtId="0" fontId="9" fillId="4" borderId="1"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9" fillId="10" borderId="1"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1" xfId="0" applyFont="1" applyFill="1" applyBorder="1" applyAlignment="1" applyProtection="1">
      <alignment horizontal="center" vertical="center" wrapText="1"/>
    </xf>
    <xf numFmtId="0" fontId="9" fillId="11" borderId="0" xfId="0" applyFont="1" applyFill="1" applyBorder="1" applyAlignment="1" applyProtection="1">
      <alignment horizontal="center" vertical="center" wrapText="1"/>
    </xf>
    <xf numFmtId="0" fontId="9" fillId="9" borderId="0" xfId="0" applyFont="1" applyFill="1" applyBorder="1" applyAlignment="1" applyProtection="1">
      <alignment horizontal="center" vertical="center" wrapText="1"/>
    </xf>
    <xf numFmtId="0" fontId="9" fillId="9" borderId="10" xfId="0" applyFont="1" applyFill="1" applyBorder="1" applyAlignment="1" applyProtection="1">
      <alignment horizontal="center" vertical="center" wrapText="1"/>
    </xf>
    <xf numFmtId="3" fontId="9" fillId="0" borderId="3" xfId="0" applyNumberFormat="1" applyFont="1" applyFill="1" applyBorder="1" applyAlignment="1" applyProtection="1">
      <alignment horizontal="left" vertical="center"/>
    </xf>
    <xf numFmtId="3" fontId="9" fillId="0" borderId="4" xfId="0" applyNumberFormat="1" applyFont="1" applyFill="1" applyBorder="1" applyAlignment="1" applyProtection="1">
      <alignment horizontal="left" vertical="center"/>
    </xf>
    <xf numFmtId="171" fontId="33" fillId="3" borderId="4" xfId="1" applyNumberFormat="1" applyFont="1" applyFill="1" applyBorder="1" applyAlignment="1" applyProtection="1">
      <alignment horizontal="center" vertical="center"/>
    </xf>
    <xf numFmtId="171" fontId="33" fillId="3" borderId="17" xfId="1" applyNumberFormat="1" applyFont="1" applyFill="1" applyBorder="1" applyAlignment="1" applyProtection="1">
      <alignment horizontal="center" vertical="center"/>
    </xf>
    <xf numFmtId="0" fontId="5" fillId="6" borderId="23" xfId="5" applyFont="1" applyFill="1" applyBorder="1" applyAlignment="1" applyProtection="1">
      <alignment horizontal="left" vertical="center" wrapText="1"/>
      <protection locked="0"/>
    </xf>
    <xf numFmtId="0" fontId="5" fillId="6" borderId="5" xfId="5" applyFont="1" applyFill="1" applyBorder="1" applyAlignment="1" applyProtection="1">
      <alignment horizontal="left" vertical="center" wrapText="1"/>
      <protection locked="0"/>
    </xf>
    <xf numFmtId="0" fontId="5" fillId="6" borderId="22" xfId="5" applyFont="1" applyFill="1" applyBorder="1" applyAlignment="1" applyProtection="1">
      <alignment horizontal="left" vertical="center" wrapText="1"/>
      <protection locked="0"/>
    </xf>
    <xf numFmtId="0" fontId="5" fillId="6" borderId="19" xfId="5"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xf>
    <xf numFmtId="0" fontId="5" fillId="6" borderId="12" xfId="5" applyFont="1" applyFill="1" applyBorder="1" applyAlignment="1" applyProtection="1">
      <alignment horizontal="left" vertical="center" wrapText="1"/>
      <protection locked="0"/>
    </xf>
    <xf numFmtId="0" fontId="5" fillId="6" borderId="7" xfId="5" applyFont="1" applyFill="1" applyBorder="1" applyAlignment="1" applyProtection="1">
      <alignment horizontal="left" vertical="center" wrapText="1"/>
      <protection locked="0"/>
    </xf>
    <xf numFmtId="0" fontId="33" fillId="0" borderId="0" xfId="9" applyFont="1" applyFill="1" applyBorder="1" applyAlignment="1" applyProtection="1">
      <alignment horizontal="left" vertical="center" wrapText="1"/>
    </xf>
    <xf numFmtId="0" fontId="44" fillId="6" borderId="0" xfId="9" applyFont="1" applyFill="1" applyBorder="1" applyAlignment="1" applyProtection="1">
      <alignment horizontal="center" vertical="top" wrapText="1"/>
      <protection locked="0"/>
    </xf>
    <xf numFmtId="0" fontId="19" fillId="0" borderId="0" xfId="0" applyFont="1" applyFill="1" applyBorder="1" applyAlignment="1" applyProtection="1">
      <alignment horizontal="left" vertical="center"/>
    </xf>
    <xf numFmtId="0" fontId="33" fillId="0" borderId="0" xfId="9" applyFont="1" applyBorder="1" applyAlignment="1" applyProtection="1">
      <alignment horizontal="left" vertical="center" wrapText="1"/>
    </xf>
    <xf numFmtId="0" fontId="9" fillId="10" borderId="2" xfId="0" applyFont="1" applyFill="1" applyBorder="1" applyAlignment="1" applyProtection="1">
      <alignment horizontal="center" vertical="center" wrapText="1"/>
    </xf>
    <xf numFmtId="0" fontId="10" fillId="10" borderId="2" xfId="0" applyFont="1" applyFill="1" applyBorder="1" applyAlignment="1" applyProtection="1">
      <alignment horizontal="center" vertical="center" wrapText="1"/>
    </xf>
    <xf numFmtId="0" fontId="9" fillId="0" borderId="4" xfId="0" applyFont="1" applyFill="1" applyBorder="1" applyAlignment="1" applyProtection="1">
      <alignment horizontal="left" vertical="center"/>
    </xf>
    <xf numFmtId="3" fontId="9" fillId="0" borderId="12" xfId="0" applyNumberFormat="1" applyFont="1" applyFill="1" applyBorder="1" applyAlignment="1" applyProtection="1"/>
    <xf numFmtId="3" fontId="9" fillId="0" borderId="7" xfId="0" applyNumberFormat="1" applyFont="1" applyFill="1" applyBorder="1" applyAlignment="1" applyProtection="1"/>
    <xf numFmtId="0" fontId="9" fillId="0" borderId="38" xfId="0" applyFont="1" applyFill="1" applyBorder="1" applyAlignment="1" applyProtection="1"/>
    <xf numFmtId="0" fontId="9" fillId="0" borderId="13" xfId="0" applyFont="1" applyFill="1" applyBorder="1" applyAlignment="1" applyProtection="1"/>
    <xf numFmtId="0" fontId="9" fillId="11" borderId="10" xfId="0" applyFont="1" applyFill="1" applyBorder="1" applyAlignment="1" applyProtection="1">
      <alignment horizontal="center" vertical="center" wrapText="1"/>
    </xf>
    <xf numFmtId="0" fontId="10" fillId="11" borderId="10" xfId="0" applyFont="1" applyFill="1" applyBorder="1" applyAlignment="1" applyProtection="1">
      <alignment horizontal="center" vertical="center" wrapText="1"/>
    </xf>
    <xf numFmtId="0" fontId="9" fillId="0" borderId="9" xfId="0" applyFont="1" applyFill="1" applyBorder="1" applyAlignment="1" applyProtection="1">
      <alignment horizontal="left" vertical="center" wrapText="1"/>
    </xf>
    <xf numFmtId="0" fontId="9" fillId="4" borderId="64" xfId="0" applyFont="1" applyFill="1" applyBorder="1" applyAlignment="1" applyProtection="1">
      <alignment horizontal="center" vertical="center" wrapText="1"/>
    </xf>
    <xf numFmtId="0" fontId="9" fillId="4" borderId="77" xfId="0" applyFont="1" applyFill="1" applyBorder="1" applyAlignment="1" applyProtection="1">
      <alignment horizontal="center" vertical="center"/>
    </xf>
    <xf numFmtId="0" fontId="9" fillId="4" borderId="79" xfId="0" applyFont="1" applyFill="1" applyBorder="1" applyAlignment="1" applyProtection="1">
      <alignment horizontal="center" vertical="center"/>
    </xf>
    <xf numFmtId="0" fontId="9" fillId="10" borderId="64" xfId="0" applyFont="1" applyFill="1" applyBorder="1" applyAlignment="1" applyProtection="1">
      <alignment horizontal="center" vertical="center" wrapText="1"/>
    </xf>
    <xf numFmtId="0" fontId="9" fillId="10" borderId="77" xfId="0" applyFont="1" applyFill="1" applyBorder="1" applyAlignment="1" applyProtection="1">
      <alignment horizontal="center" vertical="center"/>
    </xf>
    <xf numFmtId="0" fontId="9" fillId="10" borderId="79" xfId="0" applyFont="1" applyFill="1" applyBorder="1" applyAlignment="1" applyProtection="1">
      <alignment horizontal="center" vertical="center"/>
    </xf>
    <xf numFmtId="0" fontId="9" fillId="11" borderId="64" xfId="0" applyFont="1" applyFill="1" applyBorder="1" applyAlignment="1" applyProtection="1">
      <alignment horizontal="center" vertical="center" wrapText="1"/>
    </xf>
    <xf numFmtId="0" fontId="9" fillId="11" borderId="77" xfId="0" applyFont="1" applyFill="1" applyBorder="1" applyAlignment="1" applyProtection="1">
      <alignment horizontal="center" vertical="center"/>
    </xf>
    <xf numFmtId="0" fontId="9" fillId="11" borderId="69" xfId="0" applyFont="1" applyFill="1" applyBorder="1" applyAlignment="1" applyProtection="1">
      <alignment horizontal="center" vertical="center"/>
    </xf>
    <xf numFmtId="0" fontId="9" fillId="9" borderId="77" xfId="0" applyFont="1" applyFill="1" applyBorder="1" applyAlignment="1" applyProtection="1">
      <alignment horizontal="center" vertical="center" wrapText="1"/>
    </xf>
    <xf numFmtId="0" fontId="9" fillId="9" borderId="77" xfId="0" applyFont="1" applyFill="1" applyBorder="1" applyAlignment="1" applyProtection="1">
      <alignment horizontal="center" vertical="center"/>
    </xf>
    <xf numFmtId="0" fontId="9" fillId="9" borderId="69" xfId="0" applyFont="1" applyFill="1" applyBorder="1" applyAlignment="1" applyProtection="1">
      <alignment horizontal="center" vertical="center"/>
    </xf>
    <xf numFmtId="0" fontId="34" fillId="0" borderId="39" xfId="0" applyFont="1" applyFill="1" applyBorder="1" applyAlignment="1" applyProtection="1">
      <alignment horizontal="center" vertical="center"/>
    </xf>
    <xf numFmtId="0" fontId="34" fillId="0" borderId="40" xfId="0" applyFont="1" applyFill="1" applyBorder="1" applyAlignment="1" applyProtection="1">
      <alignment horizontal="center" vertical="center"/>
    </xf>
    <xf numFmtId="0" fontId="34" fillId="0" borderId="41" xfId="0" applyFont="1" applyFill="1" applyBorder="1" applyAlignment="1" applyProtection="1">
      <alignment horizontal="center" vertical="center"/>
    </xf>
    <xf numFmtId="0" fontId="6" fillId="0" borderId="23" xfId="5" applyFont="1" applyFill="1" applyBorder="1" applyAlignment="1" applyProtection="1">
      <alignment horizontal="left" vertical="center"/>
    </xf>
    <xf numFmtId="0" fontId="6" fillId="0" borderId="5" xfId="5" applyFont="1" applyFill="1" applyBorder="1" applyAlignment="1" applyProtection="1">
      <alignment horizontal="left" vertical="center"/>
    </xf>
    <xf numFmtId="0" fontId="5" fillId="0" borderId="9" xfId="5" applyFont="1" applyFill="1" applyBorder="1" applyAlignment="1" applyProtection="1">
      <alignment horizontal="left" vertical="center" wrapText="1"/>
    </xf>
    <xf numFmtId="0" fontId="5" fillId="0" borderId="0" xfId="5" applyFont="1" applyFill="1" applyBorder="1" applyAlignment="1" applyProtection="1">
      <alignment horizontal="left" vertical="center" wrapText="1"/>
    </xf>
    <xf numFmtId="0" fontId="6" fillId="0" borderId="9" xfId="5" applyFont="1" applyFill="1" applyBorder="1" applyAlignment="1" applyProtection="1">
      <alignment vertical="center"/>
    </xf>
    <xf numFmtId="0" fontId="6" fillId="0" borderId="0" xfId="5" applyFont="1" applyFill="1" applyBorder="1" applyAlignment="1" applyProtection="1">
      <alignment vertical="center"/>
    </xf>
    <xf numFmtId="0" fontId="33" fillId="9" borderId="77" xfId="0" applyFont="1" applyFill="1" applyBorder="1" applyAlignment="1" applyProtection="1">
      <alignment horizontal="center" vertical="center"/>
    </xf>
    <xf numFmtId="0" fontId="33" fillId="9" borderId="69" xfId="0" applyFont="1" applyFill="1" applyBorder="1" applyAlignment="1" applyProtection="1">
      <alignment horizontal="center" vertical="center"/>
    </xf>
    <xf numFmtId="0" fontId="33" fillId="11" borderId="64" xfId="0" applyFont="1" applyFill="1" applyBorder="1" applyAlignment="1" applyProtection="1">
      <alignment horizontal="center" vertical="center" wrapText="1"/>
    </xf>
    <xf numFmtId="0" fontId="33" fillId="11" borderId="77" xfId="0" applyFont="1" applyFill="1" applyBorder="1" applyAlignment="1" applyProtection="1">
      <alignment horizontal="center" vertical="center" wrapText="1"/>
    </xf>
    <xf numFmtId="0" fontId="33" fillId="11" borderId="69" xfId="0" applyFont="1" applyFill="1" applyBorder="1" applyAlignment="1" applyProtection="1">
      <alignment horizontal="center" vertical="center" wrapText="1"/>
    </xf>
    <xf numFmtId="0" fontId="33" fillId="4" borderId="64" xfId="0" applyFont="1" applyFill="1" applyBorder="1" applyAlignment="1" applyProtection="1">
      <alignment horizontal="center" vertical="center" wrapText="1"/>
    </xf>
    <xf numFmtId="0" fontId="33" fillId="4" borderId="77" xfId="0" applyFont="1" applyFill="1" applyBorder="1" applyAlignment="1" applyProtection="1">
      <alignment horizontal="center" vertical="center"/>
    </xf>
    <xf numFmtId="0" fontId="33" fillId="4" borderId="79" xfId="0" applyFont="1" applyFill="1" applyBorder="1" applyAlignment="1" applyProtection="1">
      <alignment horizontal="center" vertical="center"/>
    </xf>
    <xf numFmtId="0" fontId="33" fillId="10" borderId="64" xfId="0" applyFont="1" applyFill="1" applyBorder="1" applyAlignment="1" applyProtection="1">
      <alignment horizontal="center" vertical="center" wrapText="1"/>
    </xf>
    <xf numFmtId="0" fontId="33" fillId="10" borderId="77" xfId="0" applyFont="1" applyFill="1" applyBorder="1" applyAlignment="1" applyProtection="1">
      <alignment horizontal="center" vertical="center"/>
    </xf>
    <xf numFmtId="0" fontId="9" fillId="0" borderId="64" xfId="0" applyFont="1" applyFill="1" applyBorder="1" applyAlignment="1" applyProtection="1">
      <alignment horizontal="left" vertical="center"/>
    </xf>
    <xf numFmtId="0" fontId="9" fillId="0" borderId="77" xfId="0" applyFont="1" applyFill="1" applyBorder="1" applyAlignment="1" applyProtection="1">
      <alignment horizontal="left" vertical="center"/>
    </xf>
    <xf numFmtId="0" fontId="9" fillId="0" borderId="73" xfId="0" applyFont="1" applyFill="1" applyBorder="1" applyAlignment="1" applyProtection="1">
      <alignment horizontal="left" vertical="center"/>
    </xf>
    <xf numFmtId="0" fontId="9" fillId="0" borderId="74" xfId="0" applyFont="1" applyFill="1" applyBorder="1" applyAlignment="1" applyProtection="1">
      <alignment horizontal="left" vertical="center"/>
    </xf>
    <xf numFmtId="0" fontId="5" fillId="0" borderId="9"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xf>
    <xf numFmtId="0" fontId="6" fillId="0" borderId="9" xfId="5" applyFont="1" applyFill="1" applyBorder="1" applyAlignment="1" applyProtection="1">
      <alignment horizontal="left" vertical="center"/>
    </xf>
    <xf numFmtId="0" fontId="6" fillId="0" borderId="0" xfId="5" applyFont="1" applyFill="1" applyBorder="1" applyAlignment="1" applyProtection="1">
      <alignment horizontal="left" vertical="center"/>
    </xf>
    <xf numFmtId="0" fontId="6" fillId="0" borderId="22" xfId="5" applyFont="1" applyFill="1" applyBorder="1" applyAlignment="1" applyProtection="1">
      <alignment horizontal="left" vertical="center"/>
    </xf>
    <xf numFmtId="0" fontId="6" fillId="0" borderId="19" xfId="5" applyFont="1" applyFill="1" applyBorder="1" applyAlignment="1" applyProtection="1">
      <alignment horizontal="left" vertical="center"/>
    </xf>
    <xf numFmtId="0" fontId="9" fillId="6" borderId="78" xfId="0" applyFont="1" applyFill="1" applyBorder="1" applyAlignment="1" applyProtection="1">
      <alignment horizontal="left" vertical="center"/>
      <protection locked="0"/>
    </xf>
    <xf numFmtId="0" fontId="9" fillId="6" borderId="77" xfId="0" applyFont="1" applyFill="1" applyBorder="1" applyAlignment="1" applyProtection="1">
      <alignment horizontal="left" vertical="center"/>
      <protection locked="0"/>
    </xf>
    <xf numFmtId="0" fontId="9" fillId="6" borderId="79" xfId="0" applyFont="1" applyFill="1" applyBorder="1" applyAlignment="1" applyProtection="1">
      <alignment horizontal="left" vertical="center"/>
      <protection locked="0"/>
    </xf>
    <xf numFmtId="0" fontId="9" fillId="6" borderId="70" xfId="0" applyFont="1" applyFill="1" applyBorder="1" applyAlignment="1" applyProtection="1">
      <alignment horizontal="left" vertical="center"/>
      <protection locked="0"/>
    </xf>
    <xf numFmtId="0" fontId="9" fillId="6" borderId="71" xfId="0" applyFont="1" applyFill="1" applyBorder="1" applyAlignment="1" applyProtection="1">
      <alignment horizontal="left" vertical="center"/>
      <protection locked="0"/>
    </xf>
    <xf numFmtId="0" fontId="33" fillId="0" borderId="9" xfId="0" applyFont="1" applyFill="1" applyBorder="1" applyAlignment="1" applyProtection="1">
      <alignment horizontal="left" vertical="center" wrapText="1"/>
    </xf>
    <xf numFmtId="0" fontId="33" fillId="0" borderId="0" xfId="0" applyFont="1" applyFill="1" applyBorder="1" applyAlignment="1" applyProtection="1">
      <alignment horizontal="left" vertical="center"/>
    </xf>
    <xf numFmtId="0" fontId="3" fillId="6" borderId="9" xfId="5" applyFont="1" applyFill="1" applyBorder="1" applyAlignment="1" applyProtection="1">
      <alignment vertical="center"/>
      <protection locked="0"/>
    </xf>
    <xf numFmtId="0" fontId="3" fillId="6" borderId="0" xfId="5" applyFont="1" applyFill="1" applyBorder="1" applyAlignment="1" applyProtection="1">
      <alignment vertical="center"/>
      <protection locked="0"/>
    </xf>
    <xf numFmtId="0" fontId="5" fillId="0" borderId="9" xfId="0" applyNumberFormat="1" applyFont="1" applyFill="1" applyBorder="1" applyAlignment="1" applyProtection="1">
      <alignment vertical="center"/>
    </xf>
    <xf numFmtId="0" fontId="5" fillId="0" borderId="0" xfId="0" applyNumberFormat="1" applyFont="1" applyFill="1" applyBorder="1" applyAlignment="1" applyProtection="1">
      <alignment vertical="center"/>
    </xf>
    <xf numFmtId="0" fontId="5" fillId="0" borderId="12" xfId="5" applyFont="1" applyFill="1" applyBorder="1" applyAlignment="1" applyProtection="1">
      <alignment vertical="center"/>
    </xf>
    <xf numFmtId="0" fontId="5" fillId="0" borderId="7" xfId="5" applyFont="1" applyFill="1" applyBorder="1" applyAlignment="1" applyProtection="1">
      <alignment vertical="center"/>
    </xf>
    <xf numFmtId="0" fontId="9" fillId="6" borderId="67" xfId="0" applyFont="1" applyFill="1" applyBorder="1" applyAlignment="1" applyProtection="1">
      <alignment horizontal="left" vertical="center"/>
      <protection locked="0"/>
    </xf>
    <xf numFmtId="0" fontId="9" fillId="6" borderId="61" xfId="0" applyFont="1" applyFill="1" applyBorder="1" applyAlignment="1" applyProtection="1">
      <alignment horizontal="left" vertical="center"/>
      <protection locked="0"/>
    </xf>
    <xf numFmtId="0" fontId="32" fillId="0" borderId="13" xfId="0" applyFont="1" applyFill="1" applyBorder="1" applyAlignment="1" applyProtection="1">
      <alignment horizontal="center" vertical="center"/>
    </xf>
    <xf numFmtId="0" fontId="32" fillId="0" borderId="0" xfId="0" applyFont="1" applyFill="1" applyBorder="1" applyAlignment="1" applyProtection="1">
      <alignment horizontal="center" vertical="center"/>
    </xf>
    <xf numFmtId="0" fontId="47" fillId="0" borderId="7" xfId="0" applyFont="1" applyBorder="1" applyAlignment="1" applyProtection="1">
      <alignment horizontal="center" vertical="center"/>
    </xf>
    <xf numFmtId="0" fontId="1" fillId="6" borderId="12" xfId="13" applyFont="1" applyFill="1" applyBorder="1" applyAlignment="1" applyProtection="1">
      <alignment vertical="center" wrapText="1"/>
      <protection locked="0"/>
    </xf>
    <xf numFmtId="0" fontId="1" fillId="6" borderId="7" xfId="13" applyFont="1" applyFill="1" applyBorder="1" applyAlignment="1" applyProtection="1">
      <alignment vertical="center" wrapText="1"/>
      <protection locked="0"/>
    </xf>
    <xf numFmtId="0" fontId="25" fillId="0" borderId="7" xfId="0" applyFont="1" applyFill="1" applyBorder="1" applyAlignment="1" applyProtection="1">
      <alignment horizontal="right" vertical="center" wrapText="1"/>
    </xf>
    <xf numFmtId="0" fontId="9" fillId="12" borderId="0" xfId="0" applyFont="1" applyFill="1" applyAlignment="1" applyProtection="1">
      <alignment horizontal="left" wrapText="1"/>
    </xf>
    <xf numFmtId="0" fontId="9" fillId="13" borderId="0" xfId="0" applyFont="1" applyFill="1" applyAlignment="1" applyProtection="1">
      <alignment wrapText="1"/>
    </xf>
    <xf numFmtId="0" fontId="6" fillId="0" borderId="0" xfId="0" applyFont="1" applyFill="1" applyAlignment="1" applyProtection="1">
      <alignment horizontal="left" wrapText="1"/>
    </xf>
    <xf numFmtId="0" fontId="9" fillId="0" borderId="0" xfId="0" applyFont="1" applyFill="1" applyAlignment="1" applyProtection="1">
      <alignment horizontal="left" wrapText="1"/>
    </xf>
    <xf numFmtId="0" fontId="0" fillId="13" borderId="0" xfId="0" applyFill="1" applyAlignment="1" applyProtection="1">
      <alignment horizontal="left"/>
    </xf>
    <xf numFmtId="0" fontId="9" fillId="15" borderId="0" xfId="0" applyFont="1" applyFill="1" applyAlignment="1" applyProtection="1">
      <alignment horizontal="left" wrapText="1"/>
    </xf>
    <xf numFmtId="0" fontId="0" fillId="12" borderId="0" xfId="0" applyFill="1" applyAlignment="1" applyProtection="1">
      <alignment horizontal="left"/>
    </xf>
    <xf numFmtId="0" fontId="9" fillId="14" borderId="0" xfId="0" applyFont="1" applyFill="1" applyAlignment="1" applyProtection="1">
      <alignment horizontal="left" wrapText="1"/>
    </xf>
  </cellXfs>
  <cellStyles count="18">
    <cellStyle name="Lien hypertexte" xfId="2" builtinId="8"/>
    <cellStyle name="Milliers" xfId="1" builtinId="3"/>
    <cellStyle name="Milliers 2" xfId="3" xr:uid="{00000000-0005-0000-0000-000002000000}"/>
    <cellStyle name="Milliers 2 2" xfId="11" xr:uid="{00000000-0005-0000-0000-000003000000}"/>
    <cellStyle name="Milliers 2 3" xfId="16" xr:uid="{00000000-0005-0000-0000-000004000000}"/>
    <cellStyle name="Milliers 3" xfId="10" xr:uid="{00000000-0005-0000-0000-000005000000}"/>
    <cellStyle name="Milliers 3 2" xfId="17" xr:uid="{00000000-0005-0000-0000-000006000000}"/>
    <cellStyle name="Normal" xfId="0" builtinId="0"/>
    <cellStyle name="Normal 2" xfId="4" xr:uid="{00000000-0005-0000-0000-000008000000}"/>
    <cellStyle name="Normal 2 2" xfId="5" xr:uid="{00000000-0005-0000-0000-000009000000}"/>
    <cellStyle name="Normal 2 2 2" xfId="13" xr:uid="{00000000-0005-0000-0000-00000A000000}"/>
    <cellStyle name="Normal 2 3" xfId="12" xr:uid="{00000000-0005-0000-0000-00000B000000}"/>
    <cellStyle name="Normal 3" xfId="6" xr:uid="{00000000-0005-0000-0000-00000C000000}"/>
    <cellStyle name="Normal 3 2" xfId="14" xr:uid="{00000000-0005-0000-0000-00000D000000}"/>
    <cellStyle name="Normal 4" xfId="7" xr:uid="{00000000-0005-0000-0000-00000E000000}"/>
    <cellStyle name="Normal_tab_7_f_octobre_03" xfId="8" xr:uid="{00000000-0005-0000-0000-00000F000000}"/>
    <cellStyle name="Standard 2" xfId="9" xr:uid="{00000000-0005-0000-0000-000010000000}"/>
    <cellStyle name="Standard 2 2" xfId="15" xr:uid="{00000000-0005-0000-0000-000011000000}"/>
  </cellStyles>
  <dxfs count="18">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1427692</xdr:colOff>
      <xdr:row>194</xdr:row>
      <xdr:rowOff>42334</xdr:rowOff>
    </xdr:from>
    <xdr:to>
      <xdr:col>2</xdr:col>
      <xdr:colOff>1427692</xdr:colOff>
      <xdr:row>198</xdr:row>
      <xdr:rowOff>105832</xdr:rowOff>
    </xdr:to>
    <xdr:pic>
      <xdr:nvPicPr>
        <xdr:cNvPr id="92749" name="Picture 7">
          <a:extLst>
            <a:ext uri="{FF2B5EF4-FFF2-40B4-BE49-F238E27FC236}">
              <a16:creationId xmlns:a16="http://schemas.microsoft.com/office/drawing/2014/main" id="{00000000-0008-0000-0100-00004D6A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40856" y="28691748"/>
          <a:ext cx="0" cy="10755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hyperlink" Target="https://www.bfs.admin.ch/bfs/de/home/statistiken/preise/baupreise.assetdetail.25645096.html" TargetMode="External"/><Relationship Id="rId13" Type="http://schemas.openxmlformats.org/officeDocument/2006/relationships/hyperlink" Target="https://www.bfs.admin.ch/bfs/fr/home/statistiques/prix/prix-construction.assetdetail.25645096.html" TargetMode="External"/><Relationship Id="rId18" Type="http://schemas.openxmlformats.org/officeDocument/2006/relationships/hyperlink" Target="https://www.bfs.admin.ch/bfs/it/home/statistiche/prezzi/prezzi-costruzioni.assetdetail.25645103.html" TargetMode="External"/><Relationship Id="rId3" Type="http://schemas.openxmlformats.org/officeDocument/2006/relationships/hyperlink" Target="https://www.bfs.admin.ch/bfs/it/home/statistiche/prezzi/prezzi-costruzioni.assetdetail.25645096.html" TargetMode="External"/><Relationship Id="rId7" Type="http://schemas.openxmlformats.org/officeDocument/2006/relationships/hyperlink" Target="https://www.bfs.admin.ch/bfs/fr/home/statistiques/prix/prix-construction.assetdetail.25645096.html" TargetMode="External"/><Relationship Id="rId12" Type="http://schemas.openxmlformats.org/officeDocument/2006/relationships/hyperlink" Target="https://www.bfs.admin.ch/bfs/it/home/statistiche/prezzi/prezzi-costruzioni.assetdetail.25645096.html" TargetMode="External"/><Relationship Id="rId17" Type="http://schemas.openxmlformats.org/officeDocument/2006/relationships/hyperlink" Target="https://www.bfs.admin.ch/bfs/de/home/statistiken/preise/baupreise.assetdetail.25645103.html" TargetMode="External"/><Relationship Id="rId2" Type="http://schemas.openxmlformats.org/officeDocument/2006/relationships/hyperlink" Target="https://www.bfs.admin.ch/bfs/de/home/statistiken/preise/baupreise.assetdetail.25645096.html" TargetMode="External"/><Relationship Id="rId16" Type="http://schemas.openxmlformats.org/officeDocument/2006/relationships/hyperlink" Target="https://www.bfs.admin.ch/bfs/fr/home/statistiques/prix/prix-construction.assetdetail.25645103.html" TargetMode="External"/><Relationship Id="rId20" Type="http://schemas.openxmlformats.org/officeDocument/2006/relationships/customProperty" Target="../customProperty8.bin"/><Relationship Id="rId1" Type="http://schemas.openxmlformats.org/officeDocument/2006/relationships/hyperlink" Target="https://www.bfs.admin.ch/bfs/fr/home/statistiques/prix/prix-construction.assetdetail.25645096.html" TargetMode="External"/><Relationship Id="rId6" Type="http://schemas.openxmlformats.org/officeDocument/2006/relationships/hyperlink" Target="https://www.bfs.admin.ch/bfs/it/home/statistiche/prezzi/prezzi-costruzioni.assetdetail.25645103.html" TargetMode="External"/><Relationship Id="rId11" Type="http://schemas.openxmlformats.org/officeDocument/2006/relationships/hyperlink" Target="https://www.bfs.admin.ch/bfs/de/home/statistiken/preise/baupreise.assetdetail.25645096.html" TargetMode="External"/><Relationship Id="rId5" Type="http://schemas.openxmlformats.org/officeDocument/2006/relationships/hyperlink" Target="https://www.bfs.admin.ch/bfs/de/home/statistiken/preise/baupreise.assetdetail.25645103.html" TargetMode="External"/><Relationship Id="rId15" Type="http://schemas.openxmlformats.org/officeDocument/2006/relationships/hyperlink" Target="https://www.bfs.admin.ch/bfs/it/home/statistiche/prezzi/prezzi-costruzioni.assetdetail.25645096.html" TargetMode="External"/><Relationship Id="rId10" Type="http://schemas.openxmlformats.org/officeDocument/2006/relationships/hyperlink" Target="https://www.bfs.admin.ch/bfs/fr/home/statistiques/prix/prix-construction.assetdetail.25645096.html" TargetMode="External"/><Relationship Id="rId19" Type="http://schemas.openxmlformats.org/officeDocument/2006/relationships/printerSettings" Target="../printerSettings/printerSettings8.bin"/><Relationship Id="rId4" Type="http://schemas.openxmlformats.org/officeDocument/2006/relationships/hyperlink" Target="https://www.bfs.admin.ch/bfs/fr/home/statistiques/prix/prix-construction.assetdetail.25645103.html" TargetMode="External"/><Relationship Id="rId9" Type="http://schemas.openxmlformats.org/officeDocument/2006/relationships/hyperlink" Target="https://www.bfs.admin.ch/bfs/it/home/statistiche/prezzi/prezzi-costruzioni.assetdetail.25645096.html" TargetMode="External"/><Relationship Id="rId14" Type="http://schemas.openxmlformats.org/officeDocument/2006/relationships/hyperlink" Target="https://www.bfs.admin.ch/bfs/de/home/statistiken/preise/baupreise.assetdetail.25645096.html" TargetMode="External"/></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19"/>
  <sheetViews>
    <sheetView showGridLines="0" showRowColHeaders="0" tabSelected="1" showRuler="0" view="pageLayout" topLeftCell="A7" zoomScale="87" zoomScaleNormal="100" zoomScalePageLayoutView="87" workbookViewId="0">
      <selection activeCell="B31" sqref="B31"/>
    </sheetView>
  </sheetViews>
  <sheetFormatPr baseColWidth="10" defaultRowHeight="12.75"/>
  <cols>
    <col min="1" max="1" width="3.7109375" customWidth="1"/>
    <col min="2" max="2" width="127.7109375" customWidth="1"/>
  </cols>
  <sheetData>
    <row r="1" spans="1:4" ht="30" customHeight="1">
      <c r="A1" s="680" t="s">
        <v>404</v>
      </c>
      <c r="B1" s="680"/>
      <c r="C1" s="225"/>
      <c r="D1" s="224"/>
    </row>
    <row r="2" spans="1:4" s="229" customFormat="1" ht="25.15" customHeight="1">
      <c r="A2" s="226"/>
      <c r="B2" s="231"/>
      <c r="C2" s="231"/>
      <c r="D2" s="231"/>
    </row>
    <row r="3" spans="1:4" ht="77.25" customHeight="1">
      <c r="A3" s="678" t="s">
        <v>507</v>
      </c>
      <c r="B3" s="678"/>
      <c r="C3" s="225"/>
      <c r="D3" s="224"/>
    </row>
    <row r="4" spans="1:4" s="229" customFormat="1" ht="25.15" customHeight="1">
      <c r="A4" s="226"/>
      <c r="B4" s="231"/>
      <c r="C4" s="231"/>
      <c r="D4" s="231"/>
    </row>
    <row r="5" spans="1:4" ht="55.15" customHeight="1">
      <c r="A5" s="226" t="s">
        <v>405</v>
      </c>
      <c r="B5" s="227" t="s">
        <v>506</v>
      </c>
      <c r="C5" s="225"/>
      <c r="D5" s="225"/>
    </row>
    <row r="6" spans="1:4" s="229" customFormat="1" ht="25.15" customHeight="1">
      <c r="A6" s="226"/>
      <c r="B6" s="231"/>
      <c r="C6" s="231"/>
      <c r="D6" s="231"/>
    </row>
    <row r="7" spans="1:4" ht="38.25" customHeight="1">
      <c r="A7" s="228" t="s">
        <v>405</v>
      </c>
      <c r="B7" s="227" t="s">
        <v>505</v>
      </c>
      <c r="C7" s="225"/>
      <c r="D7" s="225"/>
    </row>
    <row r="8" spans="1:4" s="229" customFormat="1" ht="25.15" customHeight="1">
      <c r="A8" s="226"/>
      <c r="B8" s="231"/>
      <c r="C8" s="231"/>
      <c r="D8" s="231"/>
    </row>
    <row r="9" spans="1:4" s="229" customFormat="1" ht="38.25" customHeight="1">
      <c r="A9" s="228" t="s">
        <v>405</v>
      </c>
      <c r="B9" s="227" t="s">
        <v>504</v>
      </c>
      <c r="C9" s="231"/>
      <c r="D9" s="231"/>
    </row>
    <row r="10" spans="1:4" ht="66" customHeight="1">
      <c r="A10" s="225"/>
      <c r="B10" s="225"/>
      <c r="C10" s="225"/>
      <c r="D10" s="224"/>
    </row>
    <row r="11" spans="1:4" ht="26.25">
      <c r="A11" s="679" t="s">
        <v>308</v>
      </c>
      <c r="B11" s="679"/>
    </row>
    <row r="12" spans="1:4" s="229" customFormat="1" ht="25.15" customHeight="1">
      <c r="A12" s="226"/>
      <c r="B12" s="231"/>
      <c r="C12" s="231"/>
      <c r="D12" s="231"/>
    </row>
    <row r="13" spans="1:4" s="229" customFormat="1" ht="55.15" customHeight="1">
      <c r="A13" s="678" t="s">
        <v>508</v>
      </c>
      <c r="B13" s="678"/>
      <c r="C13" s="231"/>
    </row>
    <row r="14" spans="1:4" s="229" customFormat="1" ht="25.15" customHeight="1">
      <c r="A14" s="226"/>
      <c r="B14" s="231"/>
      <c r="C14" s="231"/>
      <c r="D14" s="231"/>
    </row>
    <row r="15" spans="1:4" ht="54">
      <c r="A15" s="232" t="s">
        <v>405</v>
      </c>
      <c r="B15" s="233" t="s">
        <v>502</v>
      </c>
    </row>
    <row r="16" spans="1:4" s="229" customFormat="1" ht="25.15" customHeight="1">
      <c r="A16" s="226"/>
      <c r="B16" s="231"/>
      <c r="C16" s="231"/>
      <c r="D16" s="231"/>
    </row>
    <row r="17" spans="1:4" s="229" customFormat="1" ht="38.25" customHeight="1">
      <c r="A17" s="228" t="s">
        <v>405</v>
      </c>
      <c r="B17" s="227" t="s">
        <v>406</v>
      </c>
      <c r="C17" s="231"/>
      <c r="D17" s="231"/>
    </row>
    <row r="18" spans="1:4" s="229" customFormat="1" ht="25.15" customHeight="1">
      <c r="A18" s="226"/>
      <c r="B18" s="231"/>
      <c r="C18" s="231"/>
      <c r="D18" s="231"/>
    </row>
    <row r="19" spans="1:4" s="229" customFormat="1" ht="38.25" customHeight="1">
      <c r="A19" s="228" t="s">
        <v>405</v>
      </c>
      <c r="B19" s="227" t="s">
        <v>503</v>
      </c>
      <c r="C19" s="231"/>
      <c r="D19" s="231"/>
    </row>
  </sheetData>
  <sheetProtection algorithmName="SHA-512" hashValue="+HgT+NySAV1WvqYuSHLhf514/j3Tj3nlQ92bxH8chUpXLprqnMXfnI2ZcTWDBIhWNvu/5hL82A0IHdhz6fCoMA==" saltValue="MTkjKUd54VgJ49S3LTIOwg==" spinCount="100000" sheet="1" objects="1" scenarios="1"/>
  <mergeCells count="4">
    <mergeCell ref="A13:B13"/>
    <mergeCell ref="A11:B11"/>
    <mergeCell ref="A1:B1"/>
    <mergeCell ref="A3:B3"/>
  </mergeCells>
  <pageMargins left="0.7" right="0.7" top="0.75" bottom="0.75" header="0.3" footer="0.3"/>
  <pageSetup paperSize="9" scale="68" orientation="portrait" r:id="rId1"/>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8" tint="0.39997558519241921"/>
  </sheetPr>
  <dimension ref="A1:AC314"/>
  <sheetViews>
    <sheetView showGridLines="0" showRowColHeaders="0" showRuler="0" view="pageLayout" zoomScale="71" zoomScaleNormal="64" zoomScalePageLayoutView="71" workbookViewId="0">
      <selection activeCell="B1" sqref="B1"/>
    </sheetView>
  </sheetViews>
  <sheetFormatPr baseColWidth="10" defaultColWidth="11.42578125" defaultRowHeight="12.75" outlineLevelRow="1" outlineLevelCol="1"/>
  <cols>
    <col min="1" max="1" width="29.85546875" style="2" customWidth="1"/>
    <col min="2" max="2" width="45.85546875" style="2" customWidth="1"/>
    <col min="3" max="3" width="27.85546875" style="2" customWidth="1"/>
    <col min="4" max="6" width="15.85546875" style="2" customWidth="1"/>
    <col min="7" max="7" width="2.42578125" style="2" customWidth="1"/>
    <col min="8" max="10" width="15.85546875" style="2" customWidth="1"/>
    <col min="11" max="11" width="2.42578125" style="2" hidden="1" customWidth="1" outlineLevel="1"/>
    <col min="12" max="14" width="15.85546875" style="2" hidden="1" customWidth="1" outlineLevel="1"/>
    <col min="15" max="15" width="2.42578125" style="2" customWidth="1" collapsed="1"/>
    <col min="16" max="18" width="15.85546875" style="2" hidden="1" customWidth="1" outlineLevel="1"/>
    <col min="19" max="19" width="11.42578125" style="2" collapsed="1"/>
    <col min="20" max="20" width="11.42578125" style="2" customWidth="1"/>
    <col min="21" max="21" width="36.140625" style="2" customWidth="1"/>
    <col min="22" max="22" width="66.42578125" style="2" customWidth="1"/>
    <col min="23" max="23" width="11.42578125" style="2"/>
    <col min="24" max="24" width="11.42578125" style="2" customWidth="1"/>
    <col min="25" max="26" width="11.42578125" style="2"/>
    <col min="27" max="29" width="28.140625" style="2" customWidth="1"/>
    <col min="30" max="16384" width="11.42578125" style="2"/>
  </cols>
  <sheetData>
    <row r="1" spans="1:26" ht="39.6" customHeight="1">
      <c r="A1" s="376" t="s">
        <v>156</v>
      </c>
      <c r="B1" s="375" t="s">
        <v>127</v>
      </c>
      <c r="C1" s="75"/>
      <c r="D1" s="213"/>
      <c r="E1" s="214"/>
      <c r="F1" s="75"/>
      <c r="G1" s="15"/>
      <c r="H1" s="810"/>
      <c r="I1" s="810"/>
      <c r="J1" s="15"/>
      <c r="K1" s="15"/>
      <c r="L1" s="15"/>
      <c r="M1" s="15"/>
      <c r="N1" s="15"/>
      <c r="O1" s="15"/>
      <c r="P1" s="15"/>
      <c r="Q1" s="15"/>
      <c r="R1" s="15"/>
      <c r="S1" s="15"/>
      <c r="T1" s="15"/>
      <c r="U1" s="15"/>
      <c r="V1" s="15"/>
    </row>
    <row r="2" spans="1:26" s="25" customFormat="1" ht="15" customHeight="1">
      <c r="A2" s="151" t="str">
        <f>Sprache!G6</f>
        <v>Kanton</v>
      </c>
      <c r="B2" s="204" t="s">
        <v>499</v>
      </c>
      <c r="C2" s="152"/>
      <c r="D2" s="805"/>
      <c r="E2" s="153"/>
      <c r="F2" s="153"/>
      <c r="G2" s="190"/>
      <c r="H2" s="152"/>
      <c r="I2" s="173"/>
      <c r="K2" s="144"/>
      <c r="O2" s="144"/>
      <c r="S2" s="143"/>
      <c r="T2" s="144"/>
      <c r="U2" s="145"/>
      <c r="V2" s="82"/>
    </row>
    <row r="3" spans="1:26" s="4" customFormat="1" ht="15" customHeight="1">
      <c r="A3" s="155" t="str">
        <f>Sprache!G7</f>
        <v>Generation</v>
      </c>
      <c r="B3" s="170"/>
      <c r="C3" s="149"/>
      <c r="D3" s="806"/>
      <c r="E3" s="77"/>
      <c r="F3" s="77"/>
      <c r="G3" s="25"/>
      <c r="H3" s="149"/>
      <c r="I3" s="174"/>
      <c r="J3" s="80"/>
      <c r="K3" s="32"/>
      <c r="L3" s="80"/>
      <c r="M3" s="80"/>
      <c r="N3" s="80"/>
      <c r="O3" s="32"/>
      <c r="P3" s="80"/>
      <c r="Q3" s="80"/>
      <c r="R3" s="80"/>
      <c r="S3" s="32"/>
      <c r="T3" s="32"/>
      <c r="U3" s="32"/>
      <c r="V3" s="82"/>
      <c r="Z3" s="25"/>
    </row>
    <row r="4" spans="1:26" s="4" customFormat="1" ht="15" customHeight="1">
      <c r="A4" s="198" t="str">
        <f>Sprache!G8</f>
        <v>Agglomeration</v>
      </c>
      <c r="B4" s="207"/>
      <c r="C4" s="149"/>
      <c r="D4" s="806"/>
      <c r="E4" s="521"/>
      <c r="F4" s="521"/>
      <c r="G4" s="521"/>
      <c r="H4" s="521"/>
      <c r="I4" s="174"/>
      <c r="J4" s="732"/>
      <c r="K4" s="732"/>
      <c r="L4" s="732"/>
      <c r="M4" s="80"/>
      <c r="N4" s="80"/>
      <c r="O4" s="32"/>
      <c r="P4" s="80"/>
      <c r="Q4" s="80"/>
      <c r="R4" s="80"/>
      <c r="S4" s="32"/>
      <c r="T4" s="32"/>
      <c r="U4" s="32"/>
      <c r="V4" s="82"/>
      <c r="Z4" s="25"/>
    </row>
    <row r="5" spans="1:26" s="4" customFormat="1" ht="15" customHeight="1">
      <c r="A5" s="159" t="str">
        <f>Sprache!G9</f>
        <v>Grossregion:</v>
      </c>
      <c r="B5" s="150" t="str">
        <f>'Grossregion-Teuerung'!$F$8</f>
        <v/>
      </c>
      <c r="C5" s="149"/>
      <c r="D5" s="806"/>
      <c r="E5" s="521"/>
      <c r="F5" s="521"/>
      <c r="G5" s="25"/>
      <c r="H5" s="521"/>
      <c r="I5" s="174"/>
      <c r="J5" s="80"/>
      <c r="K5" s="32"/>
      <c r="L5" s="80"/>
      <c r="M5" s="80"/>
      <c r="N5" s="80"/>
      <c r="O5" s="32"/>
      <c r="P5" s="80"/>
      <c r="Q5" s="80"/>
      <c r="R5" s="80"/>
      <c r="S5" s="32"/>
      <c r="T5" s="32"/>
      <c r="U5" s="32"/>
      <c r="V5" s="82"/>
      <c r="Z5" s="25"/>
    </row>
    <row r="6" spans="1:26" s="4" customFormat="1" ht="15" customHeight="1">
      <c r="A6" s="160" t="str">
        <f>Sprache!G10</f>
        <v>Kategorie:</v>
      </c>
      <c r="B6" s="205"/>
      <c r="C6" s="149"/>
      <c r="D6" s="806"/>
      <c r="E6" s="521"/>
      <c r="F6" s="521"/>
      <c r="G6" s="25"/>
      <c r="H6" s="521"/>
      <c r="I6" s="174"/>
      <c r="J6" s="80"/>
      <c r="K6" s="32"/>
      <c r="L6" s="80"/>
      <c r="M6" s="80"/>
      <c r="N6" s="80"/>
      <c r="O6" s="32"/>
      <c r="P6" s="80"/>
      <c r="Q6" s="80"/>
      <c r="R6" s="80"/>
      <c r="S6" s="32"/>
      <c r="T6" s="32"/>
      <c r="U6" s="32"/>
      <c r="V6" s="82"/>
      <c r="Z6" s="25"/>
    </row>
    <row r="7" spans="1:26" s="4" customFormat="1" ht="15" customHeight="1">
      <c r="A7" s="803" t="s">
        <v>0</v>
      </c>
      <c r="B7" s="804"/>
      <c r="C7" s="199"/>
      <c r="D7" s="161"/>
      <c r="E7" s="780" t="str">
        <f>Sprache!$G$52</f>
        <v>Datum vom Kostenvoranschlag</v>
      </c>
      <c r="F7" s="781"/>
      <c r="G7" s="781"/>
      <c r="H7" s="781"/>
      <c r="I7" s="215"/>
      <c r="J7" s="171"/>
      <c r="K7" s="32"/>
      <c r="L7" s="148"/>
      <c r="M7" s="148"/>
      <c r="N7" s="148"/>
      <c r="O7" s="32"/>
      <c r="P7" s="148"/>
      <c r="Q7" s="148"/>
      <c r="R7" s="80"/>
      <c r="S7" s="32"/>
      <c r="T7" s="32"/>
      <c r="U7" s="32"/>
      <c r="V7" s="82"/>
      <c r="Z7" s="25"/>
    </row>
    <row r="8" spans="1:26" s="4" customFormat="1" ht="15" customHeight="1">
      <c r="A8" s="803" t="s">
        <v>0</v>
      </c>
      <c r="B8" s="804"/>
      <c r="C8" s="804"/>
      <c r="D8" s="162"/>
      <c r="E8" s="780" t="str">
        <f>Sprache!$G$45</f>
        <v>Preisindex Stand Kostenvoranschlag</v>
      </c>
      <c r="F8" s="781"/>
      <c r="G8" s="781"/>
      <c r="H8" s="781"/>
      <c r="I8" s="223"/>
      <c r="J8" s="627">
        <f>Werte!D12</f>
        <v>0</v>
      </c>
      <c r="K8" s="146"/>
      <c r="L8" s="628"/>
      <c r="M8" s="628"/>
      <c r="N8" s="628"/>
      <c r="O8" s="146"/>
      <c r="P8" s="628"/>
      <c r="Q8" s="628"/>
      <c r="R8" s="629"/>
      <c r="S8" s="32"/>
      <c r="T8" s="146"/>
      <c r="U8" s="32"/>
      <c r="V8" s="82"/>
      <c r="Z8" s="25"/>
    </row>
    <row r="9" spans="1:26" s="4" customFormat="1" ht="15" customHeight="1">
      <c r="A9" s="793" t="s">
        <v>0</v>
      </c>
      <c r="B9" s="794"/>
      <c r="C9" s="794"/>
      <c r="D9" s="163"/>
      <c r="E9" s="782" t="str">
        <f>CONCATENATE(Sprache!G59," ",Werte!D11)</f>
        <v>Preisindex Stand 0</v>
      </c>
      <c r="F9" s="783"/>
      <c r="G9" s="191"/>
      <c r="H9" s="172"/>
      <c r="I9" s="212" t="str">
        <f>Werte!D10</f>
        <v>Keine Angaben</v>
      </c>
      <c r="J9" s="632" t="str">
        <f>HYPERLINK(Werte!D13)</f>
        <v>0</v>
      </c>
      <c r="K9" s="633"/>
      <c r="L9" s="633"/>
      <c r="M9" s="633"/>
      <c r="N9" s="633"/>
      <c r="O9" s="633"/>
      <c r="P9" s="633"/>
      <c r="Q9" s="633"/>
      <c r="R9" s="633"/>
      <c r="S9" s="582"/>
      <c r="T9" s="582"/>
      <c r="U9" s="582"/>
      <c r="V9" s="142"/>
      <c r="Z9" s="25"/>
    </row>
    <row r="10" spans="1:26" s="4" customFormat="1" ht="15" hidden="1" customHeight="1" outlineLevel="1">
      <c r="A10" s="200"/>
      <c r="B10" s="534"/>
      <c r="C10" s="201"/>
      <c r="D10" s="167"/>
      <c r="E10" s="3"/>
      <c r="F10" s="3"/>
      <c r="G10" s="32"/>
      <c r="H10" s="3"/>
      <c r="I10" s="103"/>
      <c r="J10" s="627"/>
      <c r="K10" s="630"/>
      <c r="L10" s="627"/>
      <c r="M10" s="631"/>
      <c r="N10" s="630"/>
      <c r="O10" s="630"/>
      <c r="P10" s="627"/>
      <c r="Q10" s="631"/>
      <c r="R10" s="630"/>
      <c r="S10" s="32"/>
      <c r="T10" s="32"/>
      <c r="U10" s="32"/>
      <c r="V10" s="32"/>
      <c r="Z10" s="25"/>
    </row>
    <row r="11" spans="1:26" s="25" customFormat="1" ht="15" hidden="1" customHeight="1" outlineLevel="1">
      <c r="A11" s="151" t="s">
        <v>47</v>
      </c>
      <c r="B11" s="204" t="s">
        <v>499</v>
      </c>
      <c r="C11" s="152"/>
      <c r="D11" s="805">
        <v>2</v>
      </c>
      <c r="E11" s="153"/>
      <c r="F11" s="153"/>
      <c r="G11" s="190"/>
      <c r="H11" s="152"/>
      <c r="I11" s="173"/>
      <c r="J11" s="627"/>
      <c r="K11" s="144"/>
      <c r="L11" s="627"/>
      <c r="M11" s="627"/>
      <c r="N11" s="627"/>
      <c r="O11" s="144"/>
      <c r="P11" s="627"/>
      <c r="Q11" s="627"/>
      <c r="R11" s="627"/>
      <c r="S11" s="143"/>
      <c r="T11" s="144"/>
      <c r="U11" s="145"/>
      <c r="V11" s="82"/>
    </row>
    <row r="12" spans="1:26" s="4" customFormat="1" ht="15" hidden="1" customHeight="1" outlineLevel="1">
      <c r="A12" s="155" t="s">
        <v>119</v>
      </c>
      <c r="B12" s="170"/>
      <c r="C12" s="149"/>
      <c r="D12" s="806"/>
      <c r="E12" s="77"/>
      <c r="F12" s="77"/>
      <c r="G12" s="25"/>
      <c r="H12" s="149"/>
      <c r="I12" s="174"/>
      <c r="J12" s="438"/>
      <c r="K12" s="630"/>
      <c r="L12" s="629"/>
      <c r="M12" s="629"/>
      <c r="N12" s="629"/>
      <c r="O12" s="630"/>
      <c r="P12" s="629"/>
      <c r="Q12" s="629"/>
      <c r="R12" s="629"/>
      <c r="S12" s="32"/>
      <c r="T12" s="32"/>
      <c r="U12" s="32"/>
      <c r="V12" s="82"/>
      <c r="Z12" s="25"/>
    </row>
    <row r="13" spans="1:26" s="4" customFormat="1" ht="15" hidden="1" customHeight="1" outlineLevel="1">
      <c r="A13" s="198" t="s">
        <v>138</v>
      </c>
      <c r="B13" s="207"/>
      <c r="C13" s="149"/>
      <c r="D13" s="806"/>
      <c r="E13" s="521"/>
      <c r="F13" s="521"/>
      <c r="G13" s="521"/>
      <c r="H13" s="521"/>
      <c r="I13" s="174"/>
      <c r="J13" s="23"/>
      <c r="K13" s="23"/>
      <c r="L13" s="23"/>
      <c r="M13" s="629"/>
      <c r="N13" s="629"/>
      <c r="O13" s="630"/>
      <c r="P13" s="629"/>
      <c r="Q13" s="629"/>
      <c r="R13" s="629"/>
      <c r="S13" s="32"/>
      <c r="T13" s="32"/>
      <c r="U13" s="32"/>
      <c r="V13" s="82"/>
      <c r="Z13" s="25"/>
    </row>
    <row r="14" spans="1:26" s="4" customFormat="1" ht="15" hidden="1" customHeight="1" outlineLevel="1">
      <c r="A14" s="159" t="s">
        <v>68</v>
      </c>
      <c r="B14" s="150" t="str">
        <f>Werte!D20</f>
        <v/>
      </c>
      <c r="C14" s="149"/>
      <c r="D14" s="806"/>
      <c r="E14" s="521"/>
      <c r="F14" s="521"/>
      <c r="G14" s="25"/>
      <c r="H14" s="521"/>
      <c r="I14" s="174"/>
      <c r="J14" s="438"/>
      <c r="K14" s="630"/>
      <c r="L14" s="629"/>
      <c r="M14" s="629"/>
      <c r="N14" s="629"/>
      <c r="O14" s="630"/>
      <c r="P14" s="629"/>
      <c r="Q14" s="629"/>
      <c r="R14" s="629"/>
      <c r="S14" s="32"/>
      <c r="T14" s="32"/>
      <c r="U14" s="32"/>
      <c r="V14" s="82"/>
      <c r="Z14" s="25"/>
    </row>
    <row r="15" spans="1:26" s="4" customFormat="1" ht="15" hidden="1" customHeight="1" outlineLevel="1">
      <c r="A15" s="160" t="s">
        <v>285</v>
      </c>
      <c r="B15" s="205"/>
      <c r="C15" s="149"/>
      <c r="D15" s="806"/>
      <c r="E15" s="521"/>
      <c r="F15" s="521"/>
      <c r="G15" s="25"/>
      <c r="H15" s="521"/>
      <c r="I15" s="174"/>
      <c r="J15" s="438"/>
      <c r="K15" s="630"/>
      <c r="L15" s="629"/>
      <c r="M15" s="629"/>
      <c r="N15" s="629"/>
      <c r="O15" s="630"/>
      <c r="P15" s="629"/>
      <c r="Q15" s="629"/>
      <c r="R15" s="629"/>
      <c r="S15" s="32"/>
      <c r="T15" s="32"/>
      <c r="U15" s="32"/>
      <c r="V15" s="82"/>
      <c r="Z15" s="25"/>
    </row>
    <row r="16" spans="1:26" s="4" customFormat="1" ht="15" hidden="1" customHeight="1" outlineLevel="1">
      <c r="A16" s="803" t="s">
        <v>0</v>
      </c>
      <c r="B16" s="804"/>
      <c r="C16" s="199"/>
      <c r="D16" s="161"/>
      <c r="E16" s="780" t="str">
        <f>Sprache!$G$52</f>
        <v>Datum vom Kostenvoranschlag</v>
      </c>
      <c r="F16" s="781"/>
      <c r="G16" s="781"/>
      <c r="H16" s="781"/>
      <c r="I16" s="215"/>
      <c r="J16" s="627"/>
      <c r="K16" s="630"/>
      <c r="L16" s="628"/>
      <c r="M16" s="628"/>
      <c r="N16" s="628"/>
      <c r="O16" s="630"/>
      <c r="P16" s="628"/>
      <c r="Q16" s="628"/>
      <c r="R16" s="629"/>
      <c r="S16" s="32"/>
      <c r="T16" s="32"/>
      <c r="U16" s="32"/>
      <c r="V16" s="82"/>
      <c r="Z16" s="25"/>
    </row>
    <row r="17" spans="1:29" s="4" customFormat="1" ht="15" hidden="1" customHeight="1" outlineLevel="1">
      <c r="A17" s="803" t="s">
        <v>0</v>
      </c>
      <c r="B17" s="804"/>
      <c r="C17" s="804"/>
      <c r="D17" s="162"/>
      <c r="E17" s="780" t="str">
        <f>Sprache!$G$45</f>
        <v>Preisindex Stand Kostenvoranschlag</v>
      </c>
      <c r="F17" s="781"/>
      <c r="G17" s="781"/>
      <c r="H17" s="781"/>
      <c r="I17" s="223"/>
      <c r="J17" s="627">
        <f>Werte!D26</f>
        <v>0</v>
      </c>
      <c r="K17" s="146"/>
      <c r="L17" s="628"/>
      <c r="M17" s="628"/>
      <c r="N17" s="628"/>
      <c r="O17" s="146"/>
      <c r="P17" s="628"/>
      <c r="Q17" s="628"/>
      <c r="R17" s="629"/>
      <c r="S17" s="32"/>
      <c r="T17" s="146"/>
      <c r="U17" s="32"/>
      <c r="V17" s="82"/>
      <c r="Z17" s="25"/>
    </row>
    <row r="18" spans="1:29" s="4" customFormat="1" ht="15" hidden="1" customHeight="1" outlineLevel="1">
      <c r="A18" s="793" t="s">
        <v>0</v>
      </c>
      <c r="B18" s="794"/>
      <c r="C18" s="794"/>
      <c r="D18" s="163"/>
      <c r="E18" s="782" t="str">
        <f>CONCATENATE(Sprache!G59," ",Werte!D25)</f>
        <v>Preisindex Stand 0</v>
      </c>
      <c r="F18" s="783"/>
      <c r="G18" s="191"/>
      <c r="H18" s="172"/>
      <c r="I18" s="212" t="str">
        <f>Werte!D24</f>
        <v>Keine Angaben</v>
      </c>
      <c r="J18" s="632" t="str">
        <f>HYPERLINK(Werte!D27)</f>
        <v>0</v>
      </c>
      <c r="K18" s="633"/>
      <c r="L18" s="633"/>
      <c r="M18" s="633"/>
      <c r="N18" s="633"/>
      <c r="O18" s="633"/>
      <c r="P18" s="633"/>
      <c r="Q18" s="633"/>
      <c r="R18" s="633"/>
      <c r="S18" s="625"/>
      <c r="T18" s="625"/>
      <c r="U18" s="625"/>
      <c r="V18" s="142"/>
      <c r="Z18" s="25"/>
    </row>
    <row r="19" spans="1:29" s="202" customFormat="1" ht="15" customHeight="1" collapsed="1">
      <c r="A19" s="68"/>
      <c r="B19" s="535"/>
      <c r="C19" s="68"/>
      <c r="D19" s="68"/>
      <c r="E19" s="167"/>
      <c r="F19" s="167"/>
      <c r="G19" s="68"/>
      <c r="H19" s="167"/>
      <c r="I19" s="103"/>
      <c r="J19" s="627"/>
      <c r="K19" s="626"/>
      <c r="L19" s="626"/>
      <c r="M19" s="626"/>
      <c r="N19" s="626"/>
      <c r="O19" s="626"/>
      <c r="P19" s="626"/>
      <c r="Q19" s="626"/>
      <c r="R19" s="626"/>
      <c r="S19" s="68"/>
      <c r="T19" s="68"/>
      <c r="U19" s="68"/>
      <c r="V19" s="68"/>
      <c r="W19" s="68"/>
      <c r="X19" s="68"/>
      <c r="Y19" s="68"/>
      <c r="Z19" s="68"/>
      <c r="AA19" s="68"/>
      <c r="AB19" s="68"/>
      <c r="AC19" s="68"/>
    </row>
    <row r="20" spans="1:29" s="25" customFormat="1" ht="15" hidden="1" customHeight="1" outlineLevel="1">
      <c r="A20" s="151" t="s">
        <v>47</v>
      </c>
      <c r="B20" s="204" t="s">
        <v>499</v>
      </c>
      <c r="C20" s="152"/>
      <c r="D20" s="805">
        <v>3</v>
      </c>
      <c r="E20" s="153"/>
      <c r="F20" s="153"/>
      <c r="G20" s="190"/>
      <c r="H20" s="152"/>
      <c r="I20" s="154"/>
      <c r="J20" s="627"/>
      <c r="K20" s="144"/>
      <c r="L20" s="627"/>
      <c r="M20" s="627"/>
      <c r="N20" s="627"/>
      <c r="O20" s="144"/>
      <c r="P20" s="627"/>
      <c r="Q20" s="627"/>
      <c r="R20" s="627"/>
      <c r="S20" s="143"/>
      <c r="T20" s="144"/>
      <c r="U20" s="145"/>
      <c r="V20" s="82"/>
    </row>
    <row r="21" spans="1:29" s="4" customFormat="1" ht="15" hidden="1" customHeight="1" outlineLevel="1">
      <c r="A21" s="155" t="s">
        <v>119</v>
      </c>
      <c r="B21" s="170"/>
      <c r="C21" s="149"/>
      <c r="D21" s="806"/>
      <c r="E21" s="77"/>
      <c r="F21" s="77"/>
      <c r="G21" s="25"/>
      <c r="H21" s="149"/>
      <c r="I21" s="157"/>
      <c r="J21" s="438"/>
      <c r="K21" s="630"/>
      <c r="L21" s="629"/>
      <c r="M21" s="629"/>
      <c r="N21" s="629"/>
      <c r="O21" s="630"/>
      <c r="P21" s="629"/>
      <c r="Q21" s="629"/>
      <c r="R21" s="629"/>
      <c r="S21" s="32"/>
      <c r="T21" s="32"/>
      <c r="U21" s="32"/>
      <c r="V21" s="82"/>
      <c r="Z21" s="25"/>
    </row>
    <row r="22" spans="1:29" s="4" customFormat="1" ht="15" hidden="1" customHeight="1" outlineLevel="1">
      <c r="A22" s="198" t="s">
        <v>138</v>
      </c>
      <c r="B22" s="207"/>
      <c r="C22" s="149"/>
      <c r="D22" s="806"/>
      <c r="E22" s="537"/>
      <c r="F22" s="537"/>
      <c r="G22" s="25"/>
      <c r="H22" s="537"/>
      <c r="I22" s="158"/>
      <c r="J22" s="438"/>
      <c r="K22" s="630"/>
      <c r="L22" s="629"/>
      <c r="M22" s="629"/>
      <c r="N22" s="629"/>
      <c r="O22" s="630"/>
      <c r="P22" s="629"/>
      <c r="Q22" s="629"/>
      <c r="R22" s="629"/>
      <c r="S22" s="32"/>
      <c r="T22" s="32"/>
      <c r="U22" s="32"/>
      <c r="V22" s="82"/>
      <c r="Z22" s="25"/>
    </row>
    <row r="23" spans="1:29" s="4" customFormat="1" ht="15" hidden="1" customHeight="1" outlineLevel="1">
      <c r="A23" s="159" t="s">
        <v>68</v>
      </c>
      <c r="B23" s="150" t="str">
        <f>Werte!D34</f>
        <v/>
      </c>
      <c r="C23" s="149"/>
      <c r="D23" s="806"/>
      <c r="E23" s="537"/>
      <c r="F23" s="537"/>
      <c r="G23" s="25"/>
      <c r="H23" s="537"/>
      <c r="I23" s="158"/>
      <c r="J23" s="438"/>
      <c r="K23" s="630"/>
      <c r="L23" s="629"/>
      <c r="M23" s="629"/>
      <c r="N23" s="629"/>
      <c r="O23" s="630"/>
      <c r="P23" s="629"/>
      <c r="Q23" s="629"/>
      <c r="R23" s="629"/>
      <c r="S23" s="32"/>
      <c r="T23" s="32"/>
      <c r="U23" s="32"/>
      <c r="V23" s="82"/>
      <c r="Z23" s="25"/>
    </row>
    <row r="24" spans="1:29" s="4" customFormat="1" ht="15" hidden="1" customHeight="1" outlineLevel="1">
      <c r="A24" s="160" t="s">
        <v>285</v>
      </c>
      <c r="B24" s="205"/>
      <c r="C24" s="149"/>
      <c r="D24" s="806"/>
      <c r="E24" s="537"/>
      <c r="F24" s="537"/>
      <c r="G24" s="25"/>
      <c r="H24" s="537"/>
      <c r="I24" s="158"/>
      <c r="J24" s="438"/>
      <c r="K24" s="630"/>
      <c r="L24" s="629"/>
      <c r="M24" s="629"/>
      <c r="N24" s="629"/>
      <c r="O24" s="630"/>
      <c r="P24" s="629"/>
      <c r="Q24" s="629"/>
      <c r="R24" s="629"/>
      <c r="S24" s="32"/>
      <c r="T24" s="32"/>
      <c r="U24" s="32"/>
      <c r="V24" s="82"/>
      <c r="Z24" s="25"/>
    </row>
    <row r="25" spans="1:29" s="4" customFormat="1" ht="15" hidden="1" customHeight="1" outlineLevel="1">
      <c r="A25" s="790" t="s">
        <v>0</v>
      </c>
      <c r="B25" s="792"/>
      <c r="C25" s="199"/>
      <c r="D25" s="156"/>
      <c r="E25" s="780" t="str">
        <f>Sprache!$G$52</f>
        <v>Datum vom Kostenvoranschlag</v>
      </c>
      <c r="F25" s="781"/>
      <c r="G25" s="781"/>
      <c r="H25" s="781"/>
      <c r="I25" s="215"/>
      <c r="J25" s="627"/>
      <c r="K25" s="630"/>
      <c r="L25" s="628"/>
      <c r="M25" s="628"/>
      <c r="N25" s="628"/>
      <c r="O25" s="630"/>
      <c r="P25" s="628"/>
      <c r="Q25" s="628"/>
      <c r="R25" s="629"/>
      <c r="S25" s="32"/>
      <c r="T25" s="32"/>
      <c r="U25" s="32"/>
      <c r="V25" s="82"/>
      <c r="Z25" s="25"/>
    </row>
    <row r="26" spans="1:29" s="4" customFormat="1" ht="15" hidden="1" customHeight="1" outlineLevel="1">
      <c r="A26" s="790" t="s">
        <v>0</v>
      </c>
      <c r="B26" s="791"/>
      <c r="C26" s="792"/>
      <c r="D26" s="156"/>
      <c r="E26" s="780" t="str">
        <f>Sprache!$G$45</f>
        <v>Preisindex Stand Kostenvoranschlag</v>
      </c>
      <c r="F26" s="781"/>
      <c r="G26" s="781"/>
      <c r="H26" s="781"/>
      <c r="I26" s="223"/>
      <c r="J26" s="627">
        <f>Werte!D40</f>
        <v>0</v>
      </c>
      <c r="K26" s="146"/>
      <c r="L26" s="628"/>
      <c r="M26" s="628"/>
      <c r="N26" s="628"/>
      <c r="O26" s="146"/>
      <c r="P26" s="628"/>
      <c r="Q26" s="628"/>
      <c r="R26" s="629"/>
      <c r="S26" s="32"/>
      <c r="T26" s="146"/>
      <c r="U26" s="32"/>
      <c r="V26" s="82"/>
      <c r="Z26" s="25"/>
    </row>
    <row r="27" spans="1:29" s="4" customFormat="1" ht="15" hidden="1" customHeight="1" outlineLevel="1">
      <c r="A27" s="793" t="s">
        <v>0</v>
      </c>
      <c r="B27" s="794"/>
      <c r="C27" s="794"/>
      <c r="D27" s="166"/>
      <c r="E27" s="782" t="str">
        <f>CONCATENATE(Sprache!G59," ",Werte!D39)</f>
        <v>Preisindex Stand 0</v>
      </c>
      <c r="F27" s="783"/>
      <c r="G27" s="191"/>
      <c r="H27" s="172"/>
      <c r="I27" s="212" t="str">
        <f>Werte!D38</f>
        <v>Keine Angaben</v>
      </c>
      <c r="J27" s="634" t="str">
        <f>HYPERLINK(Werte!D41)</f>
        <v>0</v>
      </c>
      <c r="K27" s="635"/>
      <c r="L27" s="635"/>
      <c r="M27" s="635"/>
      <c r="N27" s="635"/>
      <c r="O27" s="635"/>
      <c r="P27" s="635"/>
      <c r="Q27" s="635"/>
      <c r="R27" s="635"/>
      <c r="S27" s="32"/>
      <c r="T27" s="144"/>
      <c r="U27" s="147"/>
      <c r="V27" s="142"/>
      <c r="Z27" s="25"/>
    </row>
    <row r="28" spans="1:29" ht="15" hidden="1" customHeight="1" outlineLevel="1">
      <c r="D28" s="164"/>
      <c r="E28" s="164"/>
      <c r="F28" s="164"/>
      <c r="H28" s="3"/>
      <c r="I28" s="103"/>
      <c r="J28" s="164"/>
      <c r="L28" s="164"/>
      <c r="M28" s="164"/>
      <c r="N28" s="164"/>
      <c r="P28" s="164"/>
      <c r="Q28" s="164"/>
      <c r="R28" s="164"/>
      <c r="S28" s="15"/>
      <c r="W28" s="81"/>
      <c r="X28" s="165"/>
      <c r="Y28" s="165"/>
      <c r="Z28" s="75"/>
    </row>
    <row r="29" spans="1:29" s="5" customFormat="1" ht="24.95" customHeight="1" collapsed="1">
      <c r="A29" s="761" t="str">
        <f>Sprache!G12</f>
        <v>Kostenvoranschlag CHF</v>
      </c>
      <c r="B29" s="762"/>
      <c r="C29" s="762"/>
      <c r="D29" s="762"/>
      <c r="E29" s="762"/>
      <c r="F29" s="762"/>
      <c r="G29" s="762"/>
      <c r="H29" s="762"/>
      <c r="I29" s="762"/>
      <c r="J29" s="762"/>
      <c r="K29" s="762"/>
      <c r="L29" s="762"/>
      <c r="M29" s="762"/>
      <c r="N29" s="763"/>
      <c r="O29" s="669"/>
      <c r="P29" s="650"/>
      <c r="Q29" s="650"/>
      <c r="R29" s="651"/>
      <c r="S29" s="69"/>
      <c r="T29" s="84"/>
      <c r="U29" s="83"/>
      <c r="V29" s="83"/>
      <c r="W29" s="78"/>
      <c r="X29" s="78"/>
      <c r="Y29" s="79"/>
    </row>
    <row r="30" spans="1:29" s="5" customFormat="1" ht="16.5" customHeight="1">
      <c r="A30" s="795" t="str">
        <f>Sprache!$G$13</f>
        <v>Positionen</v>
      </c>
      <c r="B30" s="796"/>
      <c r="C30" s="796"/>
      <c r="D30" s="775" t="str">
        <f>Sprache!$G$14</f>
        <v>anrechenbare Kosten</v>
      </c>
      <c r="E30" s="776"/>
      <c r="F30" s="777"/>
      <c r="G30" s="648"/>
      <c r="H30" s="778" t="str">
        <f>Sprache!$G$15</f>
        <v>nicht anrechenbare Kosten</v>
      </c>
      <c r="I30" s="779"/>
      <c r="J30" s="779"/>
      <c r="K30" s="648"/>
      <c r="L30" s="772" t="str">
        <f>Sprache!$G$14</f>
        <v>anrechenbare Kosten</v>
      </c>
      <c r="M30" s="773"/>
      <c r="N30" s="774"/>
      <c r="O30" s="670"/>
      <c r="P30" s="770" t="str">
        <f>Sprache!$G$14</f>
        <v>anrechenbare Kosten</v>
      </c>
      <c r="Q30" s="770"/>
      <c r="R30" s="771"/>
      <c r="S30" s="74"/>
      <c r="U30" s="84"/>
      <c r="V30" s="84"/>
    </row>
    <row r="31" spans="1:29" s="219" customFormat="1" ht="15" customHeight="1">
      <c r="A31" s="218" t="s">
        <v>0</v>
      </c>
      <c r="B31" s="216"/>
      <c r="C31" s="216" t="s">
        <v>0</v>
      </c>
      <c r="D31" s="715" t="str">
        <f>$A$7</f>
        <v xml:space="preserve"> </v>
      </c>
      <c r="E31" s="716"/>
      <c r="F31" s="717"/>
      <c r="G31" s="378"/>
      <c r="H31" s="718"/>
      <c r="I31" s="719"/>
      <c r="J31" s="719"/>
      <c r="K31" s="378"/>
      <c r="L31" s="720" t="str">
        <f>$A$16</f>
        <v xml:space="preserve"> </v>
      </c>
      <c r="M31" s="721"/>
      <c r="N31" s="746"/>
      <c r="O31" s="659"/>
      <c r="P31" s="722" t="str">
        <f>$A$25</f>
        <v xml:space="preserve"> </v>
      </c>
      <c r="Q31" s="722"/>
      <c r="R31" s="723"/>
      <c r="S31" s="216"/>
      <c r="U31" s="220"/>
      <c r="V31" s="220"/>
      <c r="W31" s="217"/>
      <c r="X31" s="703"/>
      <c r="Y31" s="703"/>
    </row>
    <row r="32" spans="1:29" s="219" customFormat="1" ht="37.9" customHeight="1">
      <c r="A32" s="218" t="s">
        <v>0</v>
      </c>
      <c r="B32" s="216"/>
      <c r="C32" s="216" t="s">
        <v>0</v>
      </c>
      <c r="D32" s="689" t="str">
        <f>$A$8</f>
        <v xml:space="preserve"> </v>
      </c>
      <c r="E32" s="690"/>
      <c r="F32" s="691"/>
      <c r="G32" s="377"/>
      <c r="H32" s="692"/>
      <c r="I32" s="693"/>
      <c r="J32" s="693"/>
      <c r="K32" s="377"/>
      <c r="L32" s="694" t="str">
        <f>$A$17</f>
        <v xml:space="preserve"> </v>
      </c>
      <c r="M32" s="695"/>
      <c r="N32" s="747"/>
      <c r="O32" s="218"/>
      <c r="P32" s="696" t="str">
        <f>$A$26</f>
        <v xml:space="preserve"> </v>
      </c>
      <c r="Q32" s="696"/>
      <c r="R32" s="697"/>
      <c r="S32" s="216"/>
      <c r="T32" s="221"/>
      <c r="U32" s="222"/>
      <c r="V32" s="221"/>
      <c r="W32" s="222"/>
      <c r="X32" s="222"/>
      <c r="Y32" s="221"/>
    </row>
    <row r="33" spans="1:29" s="219" customFormat="1" ht="37.9" customHeight="1">
      <c r="A33" s="218" t="s">
        <v>0</v>
      </c>
      <c r="B33" s="216"/>
      <c r="C33" s="216" t="s">
        <v>0</v>
      </c>
      <c r="D33" s="689" t="str">
        <f>$A$9</f>
        <v xml:space="preserve"> </v>
      </c>
      <c r="E33" s="690"/>
      <c r="F33" s="691"/>
      <c r="G33" s="377"/>
      <c r="H33" s="692"/>
      <c r="I33" s="693"/>
      <c r="J33" s="693"/>
      <c r="K33" s="377"/>
      <c r="L33" s="694" t="str">
        <f>$A$18</f>
        <v xml:space="preserve"> </v>
      </c>
      <c r="M33" s="695"/>
      <c r="N33" s="747"/>
      <c r="O33" s="218"/>
      <c r="P33" s="696" t="str">
        <f>$A$27</f>
        <v xml:space="preserve"> </v>
      </c>
      <c r="Q33" s="696"/>
      <c r="R33" s="697"/>
      <c r="S33" s="216"/>
      <c r="T33" s="221"/>
      <c r="U33" s="222"/>
      <c r="V33" s="221"/>
      <c r="W33" s="222"/>
      <c r="X33" s="222"/>
      <c r="Y33" s="221"/>
    </row>
    <row r="34" spans="1:29" ht="24.95" customHeight="1">
      <c r="A34" s="43"/>
      <c r="B34" s="44"/>
      <c r="C34" s="44"/>
      <c r="D34" s="175" t="str">
        <f>Sprache!$G$16</f>
        <v>Total ohne MWST</v>
      </c>
      <c r="E34" s="176" t="str">
        <f>Sprache!$G$17</f>
        <v>MWST</v>
      </c>
      <c r="F34" s="568" t="str">
        <f>Sprache!$G$18</f>
        <v>Total inkl. MWST</v>
      </c>
      <c r="G34" s="193"/>
      <c r="H34" s="177" t="str">
        <f>Sprache!$G$16</f>
        <v>Total ohne MWST</v>
      </c>
      <c r="I34" s="178" t="str">
        <f>Sprache!$G$17</f>
        <v>MWST</v>
      </c>
      <c r="J34" s="178" t="str">
        <f>Sprache!$G$18</f>
        <v>Total inkl. MWST</v>
      </c>
      <c r="K34" s="193"/>
      <c r="L34" s="180" t="str">
        <f>Sprache!$G$16</f>
        <v>Total ohne MWST</v>
      </c>
      <c r="M34" s="181" t="str">
        <f>Sprache!$G$17</f>
        <v>MWST</v>
      </c>
      <c r="N34" s="668" t="str">
        <f>Sprache!$G$18</f>
        <v>Total inkl. MWST</v>
      </c>
      <c r="O34" s="660"/>
      <c r="P34" s="182" t="str">
        <f>Sprache!$G$16</f>
        <v>Total ohne MWST</v>
      </c>
      <c r="Q34" s="182" t="str">
        <f>Sprache!$G$17</f>
        <v>MWST</v>
      </c>
      <c r="R34" s="197" t="str">
        <f>Sprache!$G$18</f>
        <v>Total inkl. MWST</v>
      </c>
      <c r="S34" s="28"/>
      <c r="T34" s="94"/>
      <c r="U34" s="96"/>
      <c r="V34" s="94"/>
      <c r="W34" s="97"/>
      <c r="X34" s="97"/>
      <c r="Y34" s="97"/>
    </row>
    <row r="35" spans="1:29" ht="17.100000000000001" customHeight="1">
      <c r="A35" s="33"/>
      <c r="B35" s="29"/>
      <c r="C35" s="29"/>
      <c r="D35" s="31"/>
      <c r="E35" s="30"/>
      <c r="F35" s="569"/>
      <c r="G35" s="193"/>
      <c r="H35" s="31"/>
      <c r="I35" s="30"/>
      <c r="J35" s="30"/>
      <c r="K35" s="193"/>
      <c r="L35" s="31"/>
      <c r="M35" s="30"/>
      <c r="N35" s="54"/>
      <c r="O35" s="660"/>
      <c r="P35" s="30"/>
      <c r="Q35" s="30"/>
      <c r="R35" s="54"/>
      <c r="S35" s="28"/>
      <c r="T35" s="94"/>
      <c r="U35" s="96"/>
      <c r="V35" s="94"/>
      <c r="W35" s="97"/>
      <c r="X35" s="97"/>
      <c r="Y35" s="97"/>
      <c r="AA35" s="85"/>
      <c r="AB35" s="85"/>
      <c r="AC35" s="85"/>
    </row>
    <row r="36" spans="1:29" s="230" customFormat="1" ht="17.100000000000001" customHeight="1">
      <c r="A36" s="645" t="str">
        <f>Sprache!G19</f>
        <v>I. Eigenleistung</v>
      </c>
      <c r="B36" s="6"/>
      <c r="C36" s="636" t="str">
        <f>Sprache!$G$53</f>
        <v>Effektiver MWST</v>
      </c>
      <c r="D36" s="9"/>
      <c r="E36" s="8"/>
      <c r="F36" s="570"/>
      <c r="G36" s="193"/>
      <c r="H36" s="9"/>
      <c r="I36" s="8"/>
      <c r="J36" s="7"/>
      <c r="K36" s="193"/>
      <c r="L36" s="9"/>
      <c r="M36" s="8"/>
      <c r="N36" s="35"/>
      <c r="O36" s="660"/>
      <c r="P36" s="7"/>
      <c r="Q36" s="8"/>
      <c r="R36" s="35"/>
      <c r="S36" s="71"/>
      <c r="T36" s="94"/>
      <c r="U36" s="96"/>
      <c r="V36" s="94"/>
      <c r="W36" s="95"/>
      <c r="X36" s="95"/>
      <c r="Y36" s="95"/>
      <c r="AA36" s="2"/>
      <c r="AB36" s="2"/>
      <c r="AC36" s="203"/>
    </row>
    <row r="37" spans="1:29" s="230" customFormat="1" ht="17.100000000000001" customHeight="1">
      <c r="A37" s="799" t="str">
        <f>Sprache!G20</f>
        <v>Technische Arbeiten (Honorare Projektierung+Bauleitung)</v>
      </c>
      <c r="B37" s="800"/>
      <c r="C37" s="637">
        <v>0</v>
      </c>
      <c r="D37" s="11">
        <f>SUM(F37-E37)</f>
        <v>0</v>
      </c>
      <c r="E37" s="10">
        <f>SUM(F37*$C$37/(1+$C$37))</f>
        <v>0</v>
      </c>
      <c r="F37" s="566">
        <v>0</v>
      </c>
      <c r="G37" s="565"/>
      <c r="H37" s="11">
        <f>SUM(J37-I37)</f>
        <v>0</v>
      </c>
      <c r="I37" s="10">
        <f>SUM(J37*$C$37/(1+$C$37))</f>
        <v>0</v>
      </c>
      <c r="J37" s="183">
        <v>0</v>
      </c>
      <c r="K37" s="193"/>
      <c r="L37" s="11">
        <f>SUM(N37-M37)</f>
        <v>0</v>
      </c>
      <c r="M37" s="10">
        <f>SUM(N37*$C$37/(1+$C$37))</f>
        <v>0</v>
      </c>
      <c r="N37" s="184">
        <v>0</v>
      </c>
      <c r="O37" s="660"/>
      <c r="P37" s="10">
        <f>SUM(R37-Q37)</f>
        <v>0</v>
      </c>
      <c r="Q37" s="10">
        <f>SUM(R37*$C$37/(1+$C$37))</f>
        <v>0</v>
      </c>
      <c r="R37" s="184">
        <v>0</v>
      </c>
      <c r="S37" s="73"/>
      <c r="T37" s="94"/>
      <c r="U37" s="96"/>
      <c r="V37" s="94"/>
      <c r="W37" s="95"/>
      <c r="X37" s="95"/>
      <c r="Y37" s="95"/>
      <c r="AA37" s="2"/>
      <c r="AB37" s="2"/>
      <c r="AC37" s="203"/>
    </row>
    <row r="38" spans="1:29" s="230" customFormat="1" ht="17.100000000000001" customHeight="1">
      <c r="A38" s="784" t="str">
        <f>Sprache!G21</f>
        <v>Bau- und Nebenarbeiten</v>
      </c>
      <c r="B38" s="785"/>
      <c r="C38" s="785"/>
      <c r="D38" s="11">
        <f>SUM(F38-E38)</f>
        <v>0</v>
      </c>
      <c r="E38" s="10">
        <f t="shared" ref="E38:E39" si="0">SUM(F38*$C$37/(1+$C$37))</f>
        <v>0</v>
      </c>
      <c r="F38" s="566">
        <v>0</v>
      </c>
      <c r="G38" s="565"/>
      <c r="H38" s="11">
        <f>SUM(J38-I38)</f>
        <v>0</v>
      </c>
      <c r="I38" s="10">
        <f t="shared" ref="I38:I39" si="1">SUM(J38*$C$37/(1+$C$37))</f>
        <v>0</v>
      </c>
      <c r="J38" s="183">
        <v>0</v>
      </c>
      <c r="K38" s="193"/>
      <c r="L38" s="11">
        <f>SUM(N38-M38)</f>
        <v>0</v>
      </c>
      <c r="M38" s="10">
        <f t="shared" ref="M38:M39" si="2">SUM(N38*$C$37/(1+$C$37))</f>
        <v>0</v>
      </c>
      <c r="N38" s="184">
        <v>0</v>
      </c>
      <c r="O38" s="660"/>
      <c r="P38" s="10">
        <f>SUM(R38-Q38)</f>
        <v>0</v>
      </c>
      <c r="Q38" s="10">
        <f t="shared" ref="Q38:Q39" si="3">SUM(R38*$C$37/(1+$C$37))</f>
        <v>0</v>
      </c>
      <c r="R38" s="184">
        <v>0</v>
      </c>
      <c r="S38" s="73"/>
      <c r="T38" s="94"/>
      <c r="U38" s="96"/>
      <c r="V38" s="94"/>
      <c r="W38" s="95"/>
      <c r="X38" s="95"/>
      <c r="Y38" s="95"/>
      <c r="AA38" s="2"/>
      <c r="AB38" s="2"/>
      <c r="AC38" s="203"/>
    </row>
    <row r="39" spans="1:29" s="230" customFormat="1" ht="17.100000000000001" customHeight="1">
      <c r="A39" s="784" t="str">
        <f>Sprache!G22</f>
        <v>Administrative Arbeiten</v>
      </c>
      <c r="B39" s="785"/>
      <c r="C39" s="785"/>
      <c r="D39" s="11">
        <f>SUM(F39-E39)</f>
        <v>0</v>
      </c>
      <c r="E39" s="10">
        <f t="shared" si="0"/>
        <v>0</v>
      </c>
      <c r="F39" s="567">
        <v>0</v>
      </c>
      <c r="G39" s="565"/>
      <c r="H39" s="454">
        <f>SUM(J39-I39)</f>
        <v>0</v>
      </c>
      <c r="I39" s="73">
        <f t="shared" si="1"/>
        <v>0</v>
      </c>
      <c r="J39" s="183">
        <v>0</v>
      </c>
      <c r="K39" s="193"/>
      <c r="L39" s="454">
        <f>SUM(N39-M39)</f>
        <v>0</v>
      </c>
      <c r="M39" s="73">
        <f t="shared" si="2"/>
        <v>0</v>
      </c>
      <c r="N39" s="564">
        <v>0</v>
      </c>
      <c r="O39" s="660"/>
      <c r="P39" s="73">
        <f>SUM(R39-Q39)</f>
        <v>0</v>
      </c>
      <c r="Q39" s="73">
        <f t="shared" si="3"/>
        <v>0</v>
      </c>
      <c r="R39" s="564">
        <v>0</v>
      </c>
      <c r="S39" s="73"/>
      <c r="T39" s="94"/>
      <c r="U39" s="96"/>
      <c r="V39" s="94"/>
      <c r="W39" s="95"/>
      <c r="X39" s="95"/>
      <c r="Y39" s="95"/>
      <c r="AA39" s="2"/>
      <c r="AB39" s="203"/>
      <c r="AC39" s="203"/>
    </row>
    <row r="40" spans="1:29" s="15" customFormat="1" ht="15">
      <c r="A40" s="13"/>
      <c r="B40" s="646" t="str">
        <f>Sprache!G23</f>
        <v>Total     I. Eigenleistung</v>
      </c>
      <c r="C40" s="14"/>
      <c r="D40" s="56">
        <f t="shared" ref="D40:R40" si="4">SUM(D37:D39)</f>
        <v>0</v>
      </c>
      <c r="E40" s="55">
        <f t="shared" si="4"/>
        <v>0</v>
      </c>
      <c r="F40" s="571">
        <f t="shared" si="4"/>
        <v>0</v>
      </c>
      <c r="G40" s="193"/>
      <c r="H40" s="56">
        <f t="shared" si="4"/>
        <v>0</v>
      </c>
      <c r="I40" s="55">
        <f t="shared" si="4"/>
        <v>0</v>
      </c>
      <c r="J40" s="55">
        <f t="shared" si="4"/>
        <v>0</v>
      </c>
      <c r="K40" s="193"/>
      <c r="L40" s="56">
        <f>SUM(L37:L39)</f>
        <v>0</v>
      </c>
      <c r="M40" s="55">
        <f>SUM(M37:M39)</f>
        <v>0</v>
      </c>
      <c r="N40" s="57">
        <f>SUM(N37:N39)</f>
        <v>0</v>
      </c>
      <c r="O40" s="660"/>
      <c r="P40" s="55">
        <f t="shared" si="4"/>
        <v>0</v>
      </c>
      <c r="Q40" s="55">
        <f t="shared" si="4"/>
        <v>0</v>
      </c>
      <c r="R40" s="57">
        <f t="shared" si="4"/>
        <v>0</v>
      </c>
      <c r="S40" s="70"/>
      <c r="T40" s="94"/>
      <c r="U40" s="96"/>
      <c r="V40" s="96"/>
      <c r="W40" s="97"/>
      <c r="X40" s="97"/>
      <c r="Y40" s="97"/>
      <c r="AA40" s="2"/>
      <c r="AB40" s="2"/>
      <c r="AC40" s="203"/>
    </row>
    <row r="41" spans="1:29" s="15" customFormat="1">
      <c r="A41" s="36"/>
      <c r="B41" s="649"/>
      <c r="C41" s="16"/>
      <c r="D41" s="18"/>
      <c r="E41" s="17"/>
      <c r="F41" s="572"/>
      <c r="G41" s="193"/>
      <c r="H41" s="18"/>
      <c r="I41" s="17"/>
      <c r="J41" s="17"/>
      <c r="K41" s="193"/>
      <c r="L41" s="18"/>
      <c r="M41" s="17"/>
      <c r="N41" s="37"/>
      <c r="O41" s="660"/>
      <c r="P41" s="17"/>
      <c r="Q41" s="17"/>
      <c r="R41" s="37"/>
      <c r="S41" s="17"/>
      <c r="T41" s="94"/>
      <c r="U41" s="96"/>
      <c r="V41" s="96"/>
      <c r="W41" s="97"/>
      <c r="X41" s="97"/>
      <c r="Y41" s="97"/>
      <c r="AA41" s="2"/>
      <c r="AB41" s="203"/>
      <c r="AC41" s="203"/>
    </row>
    <row r="42" spans="1:29" s="230" customFormat="1" ht="17.100000000000001" customHeight="1">
      <c r="A42" s="645" t="str">
        <f>Sprache!G24</f>
        <v>II. Landerwerb</v>
      </c>
      <c r="B42" s="12"/>
      <c r="C42" s="636" t="str">
        <f>Sprache!$G$53</f>
        <v>Effektiver MWST</v>
      </c>
      <c r="D42" s="21"/>
      <c r="E42" s="20"/>
      <c r="F42" s="573"/>
      <c r="G42" s="193"/>
      <c r="H42" s="21"/>
      <c r="I42" s="20"/>
      <c r="J42" s="19"/>
      <c r="K42" s="193"/>
      <c r="L42" s="21"/>
      <c r="M42" s="20"/>
      <c r="N42" s="38"/>
      <c r="O42" s="660"/>
      <c r="P42" s="19"/>
      <c r="Q42" s="20"/>
      <c r="R42" s="38"/>
      <c r="S42" s="72"/>
      <c r="T42" s="94"/>
      <c r="U42" s="98"/>
      <c r="V42" s="96"/>
      <c r="W42" s="99"/>
      <c r="X42" s="99"/>
      <c r="Y42" s="99"/>
      <c r="AA42" s="2"/>
      <c r="AB42" s="2"/>
      <c r="AC42" s="203"/>
    </row>
    <row r="43" spans="1:29" ht="15">
      <c r="A43" s="797"/>
      <c r="B43" s="798"/>
      <c r="C43" s="637">
        <v>0</v>
      </c>
      <c r="D43" s="11">
        <f>SUM(F43-E43)</f>
        <v>0</v>
      </c>
      <c r="E43" s="10">
        <f>SUM(F43*$C$43/(1+$C$43))</f>
        <v>0</v>
      </c>
      <c r="F43" s="566">
        <v>0</v>
      </c>
      <c r="G43" s="193"/>
      <c r="H43" s="11">
        <f>SUM(J43-I43)</f>
        <v>0</v>
      </c>
      <c r="I43" s="10">
        <f>SUM(J43*$C$43/(1+$C$43))</f>
        <v>0</v>
      </c>
      <c r="J43" s="183">
        <v>0</v>
      </c>
      <c r="K43" s="193"/>
      <c r="L43" s="11">
        <f>SUM(N43-M43)</f>
        <v>0</v>
      </c>
      <c r="M43" s="10">
        <f>SUM(N43*$C$43/(1+$C$43))</f>
        <v>0</v>
      </c>
      <c r="N43" s="184">
        <v>0</v>
      </c>
      <c r="O43" s="660"/>
      <c r="P43" s="10">
        <f>SUM(R43-Q43)</f>
        <v>0</v>
      </c>
      <c r="Q43" s="10">
        <f>SUM(R43*$C$43/(1+$C$43))</f>
        <v>0</v>
      </c>
      <c r="R43" s="184">
        <v>0</v>
      </c>
      <c r="S43" s="73"/>
      <c r="T43" s="94"/>
      <c r="U43" s="96"/>
      <c r="V43" s="94"/>
      <c r="W43" s="97"/>
      <c r="X43" s="97"/>
      <c r="Y43" s="97"/>
      <c r="AC43" s="203"/>
    </row>
    <row r="44" spans="1:29">
      <c r="A44" s="700"/>
      <c r="B44" s="701"/>
      <c r="C44" s="701"/>
      <c r="D44" s="11">
        <f>SUM(F44-E44)</f>
        <v>0</v>
      </c>
      <c r="E44" s="10">
        <f t="shared" ref="E44:E45" si="5">SUM(F44*$C$43/(1+$C$43))</f>
        <v>0</v>
      </c>
      <c r="F44" s="566">
        <v>0</v>
      </c>
      <c r="G44" s="193"/>
      <c r="H44" s="11">
        <f>SUM(J44-I44)</f>
        <v>0</v>
      </c>
      <c r="I44" s="10">
        <f t="shared" ref="I44:I45" si="6">SUM(J44*$C$43/(1+$C$43))</f>
        <v>0</v>
      </c>
      <c r="J44" s="183">
        <v>0</v>
      </c>
      <c r="K44" s="193"/>
      <c r="L44" s="11">
        <f>SUM(N44-M44)</f>
        <v>0</v>
      </c>
      <c r="M44" s="10">
        <f t="shared" ref="M44:M45" si="7">SUM(N44*$C$43/(1+$C$43))</f>
        <v>0</v>
      </c>
      <c r="N44" s="184">
        <v>0</v>
      </c>
      <c r="O44" s="660"/>
      <c r="P44" s="10">
        <f>SUM(R44-Q44)</f>
        <v>0</v>
      </c>
      <c r="Q44" s="10">
        <f t="shared" ref="Q44:Q45" si="8">SUM(R44*$C$43/(1+$C$43))</f>
        <v>0</v>
      </c>
      <c r="R44" s="184">
        <v>0</v>
      </c>
      <c r="S44" s="73"/>
      <c r="T44" s="94"/>
      <c r="U44" s="96"/>
      <c r="V44" s="94"/>
      <c r="W44" s="97"/>
      <c r="X44" s="97"/>
      <c r="Y44" s="97"/>
      <c r="AC44" s="203"/>
    </row>
    <row r="45" spans="1:29">
      <c r="A45" s="700"/>
      <c r="B45" s="701"/>
      <c r="C45" s="701"/>
      <c r="D45" s="11">
        <f>SUM(F45-E45)</f>
        <v>0</v>
      </c>
      <c r="E45" s="10">
        <f t="shared" si="5"/>
        <v>0</v>
      </c>
      <c r="F45" s="566">
        <v>0</v>
      </c>
      <c r="G45" s="193"/>
      <c r="H45" s="11">
        <f>SUM(J45-I45)</f>
        <v>0</v>
      </c>
      <c r="I45" s="10">
        <f t="shared" si="6"/>
        <v>0</v>
      </c>
      <c r="J45" s="183">
        <v>0</v>
      </c>
      <c r="K45" s="193"/>
      <c r="L45" s="11">
        <f>SUM(N45-M45)</f>
        <v>0</v>
      </c>
      <c r="M45" s="10">
        <f t="shared" si="7"/>
        <v>0</v>
      </c>
      <c r="N45" s="184">
        <v>0</v>
      </c>
      <c r="O45" s="660"/>
      <c r="P45" s="10">
        <f>SUM(R45-Q45)</f>
        <v>0</v>
      </c>
      <c r="Q45" s="10">
        <f t="shared" si="8"/>
        <v>0</v>
      </c>
      <c r="R45" s="502">
        <v>0</v>
      </c>
      <c r="S45" s="73"/>
      <c r="T45" s="94"/>
      <c r="U45" s="96"/>
      <c r="V45" s="96"/>
      <c r="W45" s="97"/>
      <c r="X45" s="97"/>
      <c r="Y45" s="97"/>
      <c r="AC45" s="203"/>
    </row>
    <row r="46" spans="1:29" s="15" customFormat="1" ht="15">
      <c r="A46" s="13"/>
      <c r="B46" s="646" t="str">
        <f>Sprache!G25</f>
        <v xml:space="preserve">Total     II. Landerwerb </v>
      </c>
      <c r="C46" s="14"/>
      <c r="D46" s="56">
        <f>SUM(D43:D45)</f>
        <v>0</v>
      </c>
      <c r="E46" s="55">
        <f>SUM(E43:E45)</f>
        <v>0</v>
      </c>
      <c r="F46" s="571">
        <f>SUM(F43:F45)</f>
        <v>0</v>
      </c>
      <c r="G46" s="193"/>
      <c r="H46" s="56">
        <f>SUM(H43:H45)</f>
        <v>0</v>
      </c>
      <c r="I46" s="55">
        <f>SUM(I43:I45)</f>
        <v>0</v>
      </c>
      <c r="J46" s="55">
        <f>SUM(J43:J45)</f>
        <v>0</v>
      </c>
      <c r="K46" s="193"/>
      <c r="L46" s="56">
        <f>SUM(L43:L45)</f>
        <v>0</v>
      </c>
      <c r="M46" s="55">
        <f>SUM(M43:M45)</f>
        <v>0</v>
      </c>
      <c r="N46" s="57">
        <f>SUM(N43:N45)</f>
        <v>0</v>
      </c>
      <c r="O46" s="660"/>
      <c r="P46" s="55">
        <f>SUM(P43:P45)</f>
        <v>0</v>
      </c>
      <c r="Q46" s="55">
        <f>SUM(Q43:Q45)</f>
        <v>0</v>
      </c>
      <c r="R46" s="57">
        <f>SUM(R43:R45)</f>
        <v>0</v>
      </c>
      <c r="S46" s="70"/>
      <c r="T46" s="94"/>
      <c r="U46" s="96"/>
      <c r="V46" s="96"/>
      <c r="W46" s="97"/>
      <c r="X46" s="97"/>
      <c r="Y46" s="97"/>
      <c r="AA46" s="2"/>
      <c r="AB46" s="2"/>
      <c r="AC46" s="203"/>
    </row>
    <row r="47" spans="1:29" s="15" customFormat="1">
      <c r="A47" s="36"/>
      <c r="B47" s="649"/>
      <c r="C47" s="16"/>
      <c r="D47" s="18"/>
      <c r="E47" s="17"/>
      <c r="F47" s="572"/>
      <c r="G47" s="193"/>
      <c r="H47" s="18"/>
      <c r="I47" s="17"/>
      <c r="J47" s="17"/>
      <c r="K47" s="193"/>
      <c r="L47" s="18"/>
      <c r="M47" s="17"/>
      <c r="N47" s="37"/>
      <c r="O47" s="660"/>
      <c r="P47" s="17"/>
      <c r="Q47" s="17"/>
      <c r="R47" s="37"/>
      <c r="S47" s="17"/>
      <c r="T47" s="94"/>
      <c r="U47" s="96"/>
      <c r="V47" s="94"/>
      <c r="W47" s="97"/>
      <c r="X47" s="97"/>
      <c r="Y47" s="97"/>
      <c r="AA47" s="2"/>
      <c r="AB47" s="2"/>
      <c r="AC47" s="203"/>
    </row>
    <row r="48" spans="1:29" s="230" customFormat="1" ht="17.100000000000001" customHeight="1">
      <c r="A48" s="645" t="str">
        <f>Sprache!G28</f>
        <v>III. Pflanzenlieferung</v>
      </c>
      <c r="B48" s="12"/>
      <c r="C48" s="456" t="str">
        <f>Sprache!$G$53</f>
        <v>Effektiver MWST</v>
      </c>
      <c r="D48" s="21"/>
      <c r="E48" s="20"/>
      <c r="F48" s="573"/>
      <c r="G48" s="193"/>
      <c r="H48" s="21"/>
      <c r="I48" s="20"/>
      <c r="J48" s="19"/>
      <c r="K48" s="193"/>
      <c r="L48" s="21"/>
      <c r="M48" s="20"/>
      <c r="N48" s="38"/>
      <c r="O48" s="660"/>
      <c r="P48" s="19"/>
      <c r="Q48" s="20"/>
      <c r="R48" s="38"/>
      <c r="S48" s="72"/>
      <c r="T48" s="94"/>
      <c r="U48" s="96"/>
      <c r="V48" s="96"/>
      <c r="W48" s="97"/>
      <c r="X48" s="97"/>
      <c r="Y48" s="97"/>
      <c r="AA48" s="2"/>
      <c r="AB48" s="2"/>
      <c r="AC48" s="203"/>
    </row>
    <row r="49" spans="1:29" ht="15">
      <c r="A49" s="801" t="str">
        <f>Sprache!G29</f>
        <v>Nur Pflanzkosten (ohne Pflanzarbeiten)</v>
      </c>
      <c r="B49" s="802"/>
      <c r="C49" s="637">
        <v>2.5999999999999999E-2</v>
      </c>
      <c r="D49" s="11">
        <f>SUM(F49-E49)</f>
        <v>0</v>
      </c>
      <c r="E49" s="73">
        <f>SUM(F49*$C$49/(1+$C$49))</f>
        <v>0</v>
      </c>
      <c r="F49" s="566">
        <v>0</v>
      </c>
      <c r="G49" s="193"/>
      <c r="H49" s="11">
        <f>SUM(J49-I49)</f>
        <v>0</v>
      </c>
      <c r="I49" s="73">
        <f>SUM(J49*$C$49/(1+$C$49))</f>
        <v>0</v>
      </c>
      <c r="J49" s="183">
        <v>0</v>
      </c>
      <c r="K49" s="193"/>
      <c r="L49" s="11">
        <f>SUM(N49-M49)</f>
        <v>0</v>
      </c>
      <c r="M49" s="73">
        <f>SUM(N49*$C$49/(1+$C$49))</f>
        <v>0</v>
      </c>
      <c r="N49" s="184">
        <v>0</v>
      </c>
      <c r="O49" s="660"/>
      <c r="P49" s="10">
        <f>SUM(R49-Q49)</f>
        <v>0</v>
      </c>
      <c r="Q49" s="73">
        <f>SUM(R49*$C$49/(1+$C$49))</f>
        <v>0</v>
      </c>
      <c r="R49" s="184">
        <v>0</v>
      </c>
      <c r="S49" s="73"/>
      <c r="T49" s="94"/>
      <c r="U49" s="96"/>
      <c r="V49" s="96"/>
      <c r="W49" s="97"/>
      <c r="X49" s="97"/>
      <c r="Y49" s="97"/>
      <c r="AC49" s="203"/>
    </row>
    <row r="50" spans="1:29" s="15" customFormat="1" ht="15">
      <c r="A50" s="13"/>
      <c r="B50" s="646" t="str">
        <f>Sprache!G30</f>
        <v xml:space="preserve">Total     III. Pflanzenlieferung </v>
      </c>
      <c r="C50" s="14"/>
      <c r="D50" s="56">
        <f>SUM(D49)</f>
        <v>0</v>
      </c>
      <c r="E50" s="55">
        <f>SUM(E49)</f>
        <v>0</v>
      </c>
      <c r="F50" s="571">
        <f>SUM(F49)</f>
        <v>0</v>
      </c>
      <c r="G50" s="193"/>
      <c r="H50" s="56">
        <f>SUM(H49)</f>
        <v>0</v>
      </c>
      <c r="I50" s="55">
        <f>SUM(I49)</f>
        <v>0</v>
      </c>
      <c r="J50" s="55">
        <f>SUM(J49)</f>
        <v>0</v>
      </c>
      <c r="K50" s="193"/>
      <c r="L50" s="56">
        <f>SUM(L49)</f>
        <v>0</v>
      </c>
      <c r="M50" s="55">
        <f>SUM(M49)</f>
        <v>0</v>
      </c>
      <c r="N50" s="57">
        <f>SUM(N49)</f>
        <v>0</v>
      </c>
      <c r="O50" s="660"/>
      <c r="P50" s="55">
        <f>SUM(P49)</f>
        <v>0</v>
      </c>
      <c r="Q50" s="55">
        <f>SUM(Q49)</f>
        <v>0</v>
      </c>
      <c r="R50" s="57">
        <f>SUM(R49)</f>
        <v>0</v>
      </c>
      <c r="S50" s="70"/>
      <c r="T50" s="94"/>
      <c r="U50" s="96"/>
      <c r="V50" s="94"/>
      <c r="W50" s="97"/>
      <c r="X50" s="97"/>
      <c r="Y50" s="97"/>
      <c r="AA50" s="2"/>
      <c r="AB50" s="2"/>
      <c r="AC50" s="203"/>
    </row>
    <row r="51" spans="1:29" s="15" customFormat="1">
      <c r="A51" s="36"/>
      <c r="B51" s="649"/>
      <c r="C51" s="16"/>
      <c r="D51" s="18"/>
      <c r="E51" s="17"/>
      <c r="F51" s="572"/>
      <c r="G51" s="193"/>
      <c r="H51" s="18"/>
      <c r="I51" s="17"/>
      <c r="J51" s="17"/>
      <c r="K51" s="193"/>
      <c r="L51" s="18"/>
      <c r="M51" s="17"/>
      <c r="N51" s="37"/>
      <c r="O51" s="660"/>
      <c r="P51" s="17"/>
      <c r="Q51" s="17"/>
      <c r="R51" s="37"/>
      <c r="S51" s="17"/>
      <c r="T51" s="94"/>
      <c r="U51" s="96"/>
      <c r="V51" s="96"/>
      <c r="W51" s="97"/>
      <c r="X51" s="97"/>
      <c r="Y51" s="97"/>
      <c r="AA51" s="2"/>
      <c r="AB51" s="2"/>
      <c r="AC51" s="203"/>
    </row>
    <row r="52" spans="1:29" s="230" customFormat="1" ht="17.100000000000001" customHeight="1">
      <c r="A52" s="644" t="str">
        <f>Sprache!G26</f>
        <v>IV. Bau- und Technische Arbeiten mit anderen  MWST-Sätzen</v>
      </c>
      <c r="B52" s="455"/>
      <c r="C52" s="470"/>
      <c r="D52" s="21"/>
      <c r="E52" s="20"/>
      <c r="F52" s="573"/>
      <c r="G52" s="193"/>
      <c r="H52" s="21"/>
      <c r="I52" s="20"/>
      <c r="J52" s="19"/>
      <c r="K52" s="193"/>
      <c r="L52" s="21"/>
      <c r="M52" s="20"/>
      <c r="N52" s="38"/>
      <c r="O52" s="660"/>
      <c r="P52" s="19"/>
      <c r="Q52" s="20"/>
      <c r="R52" s="38"/>
      <c r="S52" s="72"/>
      <c r="T52" s="94"/>
      <c r="U52" s="96"/>
      <c r="V52" s="96"/>
      <c r="W52" s="97"/>
      <c r="X52" s="97"/>
      <c r="Y52" s="97"/>
      <c r="AA52" s="2"/>
      <c r="AB52" s="2"/>
      <c r="AC52" s="203"/>
    </row>
    <row r="53" spans="1:29" ht="13.35" customHeight="1">
      <c r="A53" s="766" t="str">
        <f>Sprache!G20</f>
        <v>Technische Arbeiten (Honorare Projektierung+Bauleitung)</v>
      </c>
      <c r="B53" s="767"/>
      <c r="C53" s="614"/>
      <c r="D53" s="11">
        <f>SUM(D216:D227)</f>
        <v>0</v>
      </c>
      <c r="E53" s="73">
        <f t="shared" ref="E53:F53" si="9">SUM(E216:E227)</f>
        <v>0</v>
      </c>
      <c r="F53" s="583">
        <f t="shared" si="9"/>
        <v>0</v>
      </c>
      <c r="G53" s="194"/>
      <c r="H53" s="454">
        <f>SUM(H216:H227)</f>
        <v>0</v>
      </c>
      <c r="I53" s="73">
        <f t="shared" ref="I53:J53" si="10">SUM(I216:I227)</f>
        <v>0</v>
      </c>
      <c r="J53" s="73">
        <f t="shared" si="10"/>
        <v>0</v>
      </c>
      <c r="K53" s="194"/>
      <c r="L53" s="454">
        <f>SUM(L216:L227)</f>
        <v>0</v>
      </c>
      <c r="M53" s="73">
        <f t="shared" ref="M53:N53" si="11">SUM(M216:M227)</f>
        <v>0</v>
      </c>
      <c r="N53" s="584">
        <f t="shared" si="11"/>
        <v>0</v>
      </c>
      <c r="O53" s="671"/>
      <c r="P53" s="73">
        <f>SUM(P216:P227)</f>
        <v>0</v>
      </c>
      <c r="Q53" s="73">
        <f t="shared" ref="Q53:R53" si="12">SUM(Q216:Q227)</f>
        <v>0</v>
      </c>
      <c r="R53" s="584">
        <f t="shared" si="12"/>
        <v>0</v>
      </c>
      <c r="T53" s="93"/>
      <c r="U53" s="93"/>
      <c r="V53" s="93"/>
      <c r="W53" s="93"/>
      <c r="X53" s="93"/>
      <c r="Y53" s="93"/>
      <c r="AC53" s="203"/>
    </row>
    <row r="54" spans="1:29" ht="13.35" customHeight="1">
      <c r="A54" s="766" t="str">
        <f>Sprache!G21</f>
        <v>Bau- und Nebenarbeiten</v>
      </c>
      <c r="B54" s="767"/>
      <c r="C54" s="614"/>
      <c r="D54" s="11">
        <f>SUM(D230:D313)</f>
        <v>0</v>
      </c>
      <c r="E54" s="73">
        <f t="shared" ref="E54:F54" si="13">SUM(E230:E313)</f>
        <v>0</v>
      </c>
      <c r="F54" s="583">
        <f t="shared" si="13"/>
        <v>0</v>
      </c>
      <c r="G54" s="194"/>
      <c r="H54" s="454">
        <f>SUM(H230:H313)</f>
        <v>0</v>
      </c>
      <c r="I54" s="73">
        <f t="shared" ref="I54:J54" si="14">SUM(I230:I313)</f>
        <v>0</v>
      </c>
      <c r="J54" s="73">
        <f t="shared" si="14"/>
        <v>0</v>
      </c>
      <c r="K54" s="194"/>
      <c r="L54" s="454">
        <f>SUM(L230:L313)</f>
        <v>0</v>
      </c>
      <c r="M54" s="73">
        <f t="shared" ref="M54:N54" si="15">SUM(M230:M313)</f>
        <v>0</v>
      </c>
      <c r="N54" s="584">
        <f t="shared" si="15"/>
        <v>0</v>
      </c>
      <c r="O54" s="671"/>
      <c r="P54" s="73">
        <f>SUM(P230:P313)</f>
        <v>0</v>
      </c>
      <c r="Q54" s="73">
        <f t="shared" ref="Q54:R54" si="16">SUM(Q230:Q313)</f>
        <v>0</v>
      </c>
      <c r="R54" s="584">
        <f t="shared" si="16"/>
        <v>0</v>
      </c>
      <c r="T54" s="93"/>
      <c r="U54" s="93"/>
      <c r="V54" s="93"/>
      <c r="W54" s="93"/>
      <c r="X54" s="93"/>
      <c r="Y54" s="93"/>
      <c r="AC54" s="203"/>
    </row>
    <row r="55" spans="1:29" s="15" customFormat="1" ht="15">
      <c r="A55" s="13"/>
      <c r="B55" s="646" t="str">
        <f>Sprache!G27</f>
        <v>Total     IV. Bau- und Technische Arbeiten mit anderen  MWST-Sätzen</v>
      </c>
      <c r="C55" s="14"/>
      <c r="D55" s="56">
        <f>SUM(D53:D54)</f>
        <v>0</v>
      </c>
      <c r="E55" s="55">
        <f>SUM(E53:E54)</f>
        <v>0</v>
      </c>
      <c r="F55" s="55">
        <f>SUM(F53:F54)</f>
        <v>0</v>
      </c>
      <c r="G55" s="193"/>
      <c r="H55" s="56">
        <f>SUM(H53:H54)</f>
        <v>0</v>
      </c>
      <c r="I55" s="55">
        <f>SUM(I53:I54)</f>
        <v>0</v>
      </c>
      <c r="J55" s="55">
        <f>SUM(J53:J54)</f>
        <v>0</v>
      </c>
      <c r="K55" s="193"/>
      <c r="L55" s="56">
        <f>SUM(L53:L54)</f>
        <v>0</v>
      </c>
      <c r="M55" s="55">
        <f>SUM(M53:M54)</f>
        <v>0</v>
      </c>
      <c r="N55" s="57">
        <f>SUM(N53:N54)</f>
        <v>0</v>
      </c>
      <c r="O55" s="660"/>
      <c r="P55" s="55">
        <f>SUM(P53:P54)</f>
        <v>0</v>
      </c>
      <c r="Q55" s="55">
        <f>SUM(Q53:Q54)</f>
        <v>0</v>
      </c>
      <c r="R55" s="55">
        <f>SUM(R53:R54)</f>
        <v>0</v>
      </c>
      <c r="S55" s="70"/>
      <c r="T55" s="94"/>
      <c r="U55" s="96"/>
      <c r="V55" s="94"/>
      <c r="W55" s="97"/>
      <c r="X55" s="97"/>
      <c r="Y55" s="97"/>
      <c r="AA55" s="2"/>
      <c r="AB55" s="2"/>
      <c r="AC55" s="203"/>
    </row>
    <row r="56" spans="1:29" s="15" customFormat="1">
      <c r="A56" s="36"/>
      <c r="B56" s="649"/>
      <c r="C56" s="16"/>
      <c r="D56" s="18"/>
      <c r="E56" s="17"/>
      <c r="F56" s="572"/>
      <c r="G56" s="193"/>
      <c r="H56" s="18"/>
      <c r="I56" s="17"/>
      <c r="J56" s="17"/>
      <c r="K56" s="193"/>
      <c r="L56" s="18"/>
      <c r="M56" s="17"/>
      <c r="N56" s="37"/>
      <c r="O56" s="660"/>
      <c r="P56" s="17"/>
      <c r="Q56" s="17"/>
      <c r="R56" s="37"/>
      <c r="S56" s="17"/>
      <c r="T56" s="94"/>
      <c r="U56" s="96"/>
      <c r="V56" s="96"/>
      <c r="W56" s="97"/>
      <c r="X56" s="97"/>
      <c r="Y56" s="97"/>
      <c r="AA56" s="2"/>
      <c r="AB56" s="2"/>
      <c r="AC56" s="203"/>
    </row>
    <row r="57" spans="1:29" s="230" customFormat="1" ht="17.100000000000001" customHeight="1">
      <c r="A57" s="645" t="str">
        <f>Sprache!G31</f>
        <v>V. Bau- und Nebenarbeiten</v>
      </c>
      <c r="B57" s="12"/>
      <c r="C57" s="456" t="str">
        <f>Sprache!$G$53</f>
        <v>Effektiver MWST</v>
      </c>
      <c r="D57" s="21"/>
      <c r="E57" s="20"/>
      <c r="F57" s="573"/>
      <c r="G57" s="193"/>
      <c r="H57" s="21"/>
      <c r="I57" s="20"/>
      <c r="J57" s="19"/>
      <c r="K57" s="193"/>
      <c r="L57" s="21"/>
      <c r="M57" s="20"/>
      <c r="N57" s="38"/>
      <c r="O57" s="660"/>
      <c r="P57" s="19"/>
      <c r="Q57" s="20"/>
      <c r="R57" s="38"/>
      <c r="S57" s="72"/>
      <c r="T57" s="94"/>
      <c r="U57" s="96"/>
      <c r="V57" s="96"/>
      <c r="W57" s="97"/>
      <c r="X57" s="97"/>
      <c r="Y57" s="97"/>
      <c r="AA57" s="2"/>
      <c r="AB57" s="2"/>
      <c r="AC57" s="203"/>
    </row>
    <row r="58" spans="1:29" ht="15">
      <c r="A58" s="768" t="str">
        <f>Sprache!G32</f>
        <v>151 Bauarbeiten für Werkleitungen (Wasserversorgung, Gas, Telefonie, usw.)</v>
      </c>
      <c r="B58" s="769"/>
      <c r="C58" s="637">
        <v>8.1000000000000003E-2</v>
      </c>
      <c r="D58" s="11">
        <f t="shared" ref="D58:D68" si="17">SUM(F58-E58)</f>
        <v>0</v>
      </c>
      <c r="E58" s="73">
        <f>SUM(F58*$C$58/(1+$C$58))</f>
        <v>0</v>
      </c>
      <c r="F58" s="566">
        <v>0</v>
      </c>
      <c r="G58" s="193"/>
      <c r="H58" s="11">
        <f t="shared" ref="H58:H68" si="18">SUM(J58-I58)</f>
        <v>0</v>
      </c>
      <c r="I58" s="73">
        <f>SUM(J58*$C$58/(1+$C$58))</f>
        <v>0</v>
      </c>
      <c r="J58" s="183">
        <v>0</v>
      </c>
      <c r="K58" s="193"/>
      <c r="L58" s="11">
        <f t="shared" ref="L58:L68" si="19">SUM(N58-M58)</f>
        <v>0</v>
      </c>
      <c r="M58" s="73">
        <f>SUM(N58*$C$58/(1+$C$58))</f>
        <v>0</v>
      </c>
      <c r="N58" s="184">
        <v>0</v>
      </c>
      <c r="O58" s="660"/>
      <c r="P58" s="10">
        <f t="shared" ref="P58:P68" si="20">SUM(R58-Q58)</f>
        <v>0</v>
      </c>
      <c r="Q58" s="73">
        <f>SUM(R58*$C$58/(1+$C$58))</f>
        <v>0</v>
      </c>
      <c r="R58" s="184">
        <v>0</v>
      </c>
      <c r="S58" s="73"/>
      <c r="T58" s="94"/>
      <c r="U58" s="96"/>
      <c r="V58" s="96"/>
      <c r="W58" s="99"/>
      <c r="X58" s="99"/>
      <c r="Y58" s="99"/>
      <c r="AC58" s="86"/>
    </row>
    <row r="59" spans="1:29">
      <c r="A59" s="764" t="str">
        <f>Sprache!G33</f>
        <v>151 Bauarbeiten für Werkleitungen Elektrizität</v>
      </c>
      <c r="B59" s="765"/>
      <c r="C59" s="765"/>
      <c r="D59" s="27">
        <f>SUM(F59-E59)</f>
        <v>0</v>
      </c>
      <c r="E59" s="458">
        <f t="shared" ref="E59:E101" si="21">SUM(F59*$C$58/(1+$C$58))</f>
        <v>0</v>
      </c>
      <c r="F59" s="574">
        <v>0</v>
      </c>
      <c r="G59" s="193"/>
      <c r="H59" s="27">
        <f>SUM(J59-I59)</f>
        <v>0</v>
      </c>
      <c r="I59" s="458">
        <f t="shared" ref="I59:I101" si="22">SUM(J59*$C$58/(1+$C$58))</f>
        <v>0</v>
      </c>
      <c r="J59" s="188">
        <v>0</v>
      </c>
      <c r="K59" s="193"/>
      <c r="L59" s="27">
        <f>SUM(N59-M59)</f>
        <v>0</v>
      </c>
      <c r="M59" s="458">
        <f t="shared" ref="M59:M101" si="23">SUM(N59*$C$58/(1+$C$58))</f>
        <v>0</v>
      </c>
      <c r="N59" s="186">
        <v>0</v>
      </c>
      <c r="O59" s="660"/>
      <c r="P59" s="652">
        <f>SUM(R59-Q59)</f>
        <v>0</v>
      </c>
      <c r="Q59" s="458">
        <f t="shared" ref="Q59:Q101" si="24">SUM(R59*$C$58/(1+$C$58))</f>
        <v>0</v>
      </c>
      <c r="R59" s="186">
        <v>0</v>
      </c>
      <c r="S59" s="73"/>
      <c r="T59" s="94"/>
      <c r="U59" s="96"/>
      <c r="V59" s="96"/>
      <c r="W59" s="99"/>
      <c r="X59" s="99"/>
      <c r="Y59" s="99"/>
      <c r="AC59" s="86"/>
    </row>
    <row r="60" spans="1:29">
      <c r="A60" s="788" t="str">
        <f>Sprache!G34</f>
        <v>237 Entwässerung</v>
      </c>
      <c r="B60" s="789"/>
      <c r="C60" s="789"/>
      <c r="D60" s="61">
        <f>SUM(F60-E60)</f>
        <v>0</v>
      </c>
      <c r="E60" s="457">
        <f t="shared" si="21"/>
        <v>0</v>
      </c>
      <c r="F60" s="189">
        <v>0</v>
      </c>
      <c r="G60" s="193"/>
      <c r="H60" s="61">
        <f>SUM(J60-I60)</f>
        <v>0</v>
      </c>
      <c r="I60" s="457">
        <f t="shared" si="22"/>
        <v>0</v>
      </c>
      <c r="J60" s="187">
        <v>0</v>
      </c>
      <c r="K60" s="193"/>
      <c r="L60" s="61">
        <f>SUM(N60-M60)</f>
        <v>0</v>
      </c>
      <c r="M60" s="457">
        <f t="shared" si="23"/>
        <v>0</v>
      </c>
      <c r="N60" s="185">
        <v>0</v>
      </c>
      <c r="O60" s="660"/>
      <c r="P60" s="60">
        <f>SUM(R60-Q60)</f>
        <v>0</v>
      </c>
      <c r="Q60" s="457">
        <f t="shared" si="24"/>
        <v>0</v>
      </c>
      <c r="R60" s="185">
        <v>0</v>
      </c>
      <c r="S60" s="73"/>
      <c r="T60" s="94"/>
      <c r="U60" s="96"/>
      <c r="V60" s="94"/>
      <c r="W60" s="99"/>
      <c r="X60" s="99"/>
      <c r="Y60" s="99"/>
      <c r="AC60" s="203"/>
    </row>
    <row r="61" spans="1:29">
      <c r="A61" s="764" t="str">
        <f>Sprache!G35</f>
        <v>237 Kanalisation Schmutzwasser</v>
      </c>
      <c r="B61" s="765"/>
      <c r="C61" s="765"/>
      <c r="D61" s="27">
        <f t="shared" si="17"/>
        <v>0</v>
      </c>
      <c r="E61" s="458">
        <f t="shared" si="21"/>
        <v>0</v>
      </c>
      <c r="F61" s="574">
        <v>0</v>
      </c>
      <c r="G61" s="193"/>
      <c r="H61" s="27">
        <f t="shared" si="18"/>
        <v>0</v>
      </c>
      <c r="I61" s="458">
        <f t="shared" si="22"/>
        <v>0</v>
      </c>
      <c r="J61" s="188">
        <v>0</v>
      </c>
      <c r="K61" s="193"/>
      <c r="L61" s="27">
        <f t="shared" si="19"/>
        <v>0</v>
      </c>
      <c r="M61" s="458">
        <f t="shared" si="23"/>
        <v>0</v>
      </c>
      <c r="N61" s="186">
        <v>0</v>
      </c>
      <c r="O61" s="660"/>
      <c r="P61" s="652">
        <f t="shared" si="20"/>
        <v>0</v>
      </c>
      <c r="Q61" s="458">
        <f t="shared" si="24"/>
        <v>0</v>
      </c>
      <c r="R61" s="186">
        <v>0</v>
      </c>
      <c r="S61" s="73"/>
      <c r="T61" s="94"/>
      <c r="U61" s="96"/>
      <c r="V61" s="96"/>
      <c r="W61" s="97"/>
      <c r="X61" s="97"/>
      <c r="Y61" s="97"/>
      <c r="AC61" s="203"/>
    </row>
    <row r="62" spans="1:29">
      <c r="A62" s="786" t="str">
        <f>Sprache!G36</f>
        <v>181 Garten- und Landschaftsbau (ohne Pflanzenlieferung)</v>
      </c>
      <c r="B62" s="787"/>
      <c r="C62" s="787"/>
      <c r="D62" s="11">
        <f t="shared" si="17"/>
        <v>0</v>
      </c>
      <c r="E62" s="73">
        <f t="shared" si="21"/>
        <v>0</v>
      </c>
      <c r="F62" s="566">
        <v>0</v>
      </c>
      <c r="G62" s="193"/>
      <c r="H62" s="11">
        <f t="shared" si="18"/>
        <v>0</v>
      </c>
      <c r="I62" s="73">
        <f t="shared" si="22"/>
        <v>0</v>
      </c>
      <c r="J62" s="183">
        <v>0</v>
      </c>
      <c r="K62" s="193"/>
      <c r="L62" s="11">
        <f t="shared" si="19"/>
        <v>0</v>
      </c>
      <c r="M62" s="73">
        <f t="shared" si="23"/>
        <v>0</v>
      </c>
      <c r="N62" s="184">
        <v>0</v>
      </c>
      <c r="O62" s="660"/>
      <c r="P62" s="10">
        <f t="shared" si="20"/>
        <v>0</v>
      </c>
      <c r="Q62" s="73">
        <f t="shared" si="24"/>
        <v>0</v>
      </c>
      <c r="R62" s="184">
        <v>0</v>
      </c>
      <c r="S62" s="73"/>
      <c r="T62" s="94"/>
      <c r="U62" s="96"/>
      <c r="V62" s="96"/>
      <c r="W62" s="97"/>
      <c r="X62" s="97"/>
      <c r="Y62" s="97"/>
    </row>
    <row r="63" spans="1:29">
      <c r="A63" s="730"/>
      <c r="B63" s="731"/>
      <c r="C63" s="731"/>
      <c r="D63" s="61">
        <f t="shared" si="17"/>
        <v>0</v>
      </c>
      <c r="E63" s="457">
        <f t="shared" si="21"/>
        <v>0</v>
      </c>
      <c r="F63" s="189">
        <v>0</v>
      </c>
      <c r="G63" s="194"/>
      <c r="H63" s="61">
        <f t="shared" si="18"/>
        <v>0</v>
      </c>
      <c r="I63" s="457">
        <f t="shared" si="22"/>
        <v>0</v>
      </c>
      <c r="J63" s="187">
        <v>0</v>
      </c>
      <c r="K63" s="194"/>
      <c r="L63" s="61">
        <f t="shared" si="19"/>
        <v>0</v>
      </c>
      <c r="M63" s="457">
        <f t="shared" si="23"/>
        <v>0</v>
      </c>
      <c r="N63" s="185">
        <v>0</v>
      </c>
      <c r="O63" s="671"/>
      <c r="P63" s="60">
        <f t="shared" si="20"/>
        <v>0</v>
      </c>
      <c r="Q63" s="457">
        <f t="shared" si="24"/>
        <v>0</v>
      </c>
      <c r="R63" s="185">
        <v>0</v>
      </c>
      <c r="S63" s="73"/>
      <c r="T63" s="93"/>
      <c r="U63" s="93"/>
      <c r="V63" s="93"/>
      <c r="W63" s="93"/>
      <c r="X63" s="93"/>
      <c r="Y63" s="93"/>
      <c r="AC63" s="203"/>
    </row>
    <row r="64" spans="1:29">
      <c r="A64" s="700"/>
      <c r="B64" s="701"/>
      <c r="C64" s="701"/>
      <c r="D64" s="11">
        <f t="shared" si="17"/>
        <v>0</v>
      </c>
      <c r="E64" s="73">
        <f t="shared" si="21"/>
        <v>0</v>
      </c>
      <c r="F64" s="566">
        <v>0</v>
      </c>
      <c r="G64" s="194"/>
      <c r="H64" s="11">
        <f t="shared" si="18"/>
        <v>0</v>
      </c>
      <c r="I64" s="73">
        <f t="shared" si="22"/>
        <v>0</v>
      </c>
      <c r="J64" s="183">
        <v>0</v>
      </c>
      <c r="K64" s="194"/>
      <c r="L64" s="11">
        <f t="shared" si="19"/>
        <v>0</v>
      </c>
      <c r="M64" s="73">
        <f t="shared" si="23"/>
        <v>0</v>
      </c>
      <c r="N64" s="184">
        <v>0</v>
      </c>
      <c r="O64" s="671"/>
      <c r="P64" s="10">
        <f t="shared" si="20"/>
        <v>0</v>
      </c>
      <c r="Q64" s="73">
        <f t="shared" si="24"/>
        <v>0</v>
      </c>
      <c r="R64" s="184">
        <v>0</v>
      </c>
      <c r="T64" s="93"/>
      <c r="U64" s="93"/>
      <c r="V64" s="93"/>
      <c r="W64" s="93"/>
      <c r="X64" s="93"/>
      <c r="Y64" s="93"/>
      <c r="AA64" s="15"/>
      <c r="AC64" s="203"/>
    </row>
    <row r="65" spans="1:29">
      <c r="A65" s="700"/>
      <c r="B65" s="701"/>
      <c r="C65" s="701"/>
      <c r="D65" s="11">
        <f t="shared" si="17"/>
        <v>0</v>
      </c>
      <c r="E65" s="73">
        <f t="shared" si="21"/>
        <v>0</v>
      </c>
      <c r="F65" s="566">
        <v>0</v>
      </c>
      <c r="G65" s="194"/>
      <c r="H65" s="11">
        <f t="shared" si="18"/>
        <v>0</v>
      </c>
      <c r="I65" s="73">
        <f t="shared" si="22"/>
        <v>0</v>
      </c>
      <c r="J65" s="183">
        <v>0</v>
      </c>
      <c r="K65" s="194"/>
      <c r="L65" s="11">
        <f t="shared" si="19"/>
        <v>0</v>
      </c>
      <c r="M65" s="73">
        <f t="shared" si="23"/>
        <v>0</v>
      </c>
      <c r="N65" s="184">
        <v>0</v>
      </c>
      <c r="O65" s="671"/>
      <c r="P65" s="10">
        <f t="shared" si="20"/>
        <v>0</v>
      </c>
      <c r="Q65" s="73">
        <f t="shared" si="24"/>
        <v>0</v>
      </c>
      <c r="R65" s="184">
        <v>0</v>
      </c>
      <c r="T65" s="93"/>
      <c r="U65" s="93"/>
      <c r="V65" s="93"/>
      <c r="W65" s="93"/>
      <c r="X65" s="93"/>
      <c r="Y65" s="93"/>
      <c r="AC65" s="203"/>
    </row>
    <row r="66" spans="1:29" ht="13.35" customHeight="1">
      <c r="A66" s="728"/>
      <c r="B66" s="729"/>
      <c r="C66" s="729"/>
      <c r="D66" s="27">
        <f t="shared" si="17"/>
        <v>0</v>
      </c>
      <c r="E66" s="458">
        <f t="shared" si="21"/>
        <v>0</v>
      </c>
      <c r="F66" s="574">
        <v>0</v>
      </c>
      <c r="G66" s="194"/>
      <c r="H66" s="27">
        <f t="shared" si="18"/>
        <v>0</v>
      </c>
      <c r="I66" s="458">
        <f t="shared" si="22"/>
        <v>0</v>
      </c>
      <c r="J66" s="188">
        <v>0</v>
      </c>
      <c r="K66" s="194"/>
      <c r="L66" s="27">
        <f t="shared" si="19"/>
        <v>0</v>
      </c>
      <c r="M66" s="458">
        <f t="shared" si="23"/>
        <v>0</v>
      </c>
      <c r="N66" s="186">
        <v>0</v>
      </c>
      <c r="O66" s="671"/>
      <c r="P66" s="652">
        <f t="shared" si="20"/>
        <v>0</v>
      </c>
      <c r="Q66" s="458">
        <f t="shared" si="24"/>
        <v>0</v>
      </c>
      <c r="R66" s="186">
        <v>0</v>
      </c>
      <c r="T66" s="93"/>
      <c r="U66" s="93"/>
      <c r="V66" s="93"/>
      <c r="W66" s="93"/>
      <c r="X66" s="93"/>
      <c r="Y66" s="93"/>
      <c r="AC66" s="203"/>
    </row>
    <row r="67" spans="1:29" ht="13.35" customHeight="1">
      <c r="A67" s="700"/>
      <c r="B67" s="701"/>
      <c r="C67" s="701"/>
      <c r="D67" s="11">
        <f t="shared" si="17"/>
        <v>0</v>
      </c>
      <c r="E67" s="73">
        <f t="shared" si="21"/>
        <v>0</v>
      </c>
      <c r="F67" s="566">
        <v>0</v>
      </c>
      <c r="G67" s="194"/>
      <c r="H67" s="11">
        <f t="shared" si="18"/>
        <v>0</v>
      </c>
      <c r="I67" s="73">
        <f t="shared" si="22"/>
        <v>0</v>
      </c>
      <c r="J67" s="183">
        <v>0</v>
      </c>
      <c r="K67" s="194"/>
      <c r="L67" s="11">
        <f t="shared" si="19"/>
        <v>0</v>
      </c>
      <c r="M67" s="73">
        <f t="shared" si="23"/>
        <v>0</v>
      </c>
      <c r="N67" s="184">
        <v>0</v>
      </c>
      <c r="O67" s="671"/>
      <c r="P67" s="10">
        <f t="shared" si="20"/>
        <v>0</v>
      </c>
      <c r="Q67" s="73">
        <f t="shared" si="24"/>
        <v>0</v>
      </c>
      <c r="R67" s="184">
        <v>0</v>
      </c>
      <c r="T67" s="93"/>
      <c r="U67" s="93"/>
      <c r="V67" s="93"/>
      <c r="W67" s="93"/>
      <c r="X67" s="93"/>
      <c r="Y67" s="93"/>
      <c r="AC67" s="203"/>
    </row>
    <row r="68" spans="1:29" ht="13.35" customHeight="1">
      <c r="A68" s="700"/>
      <c r="B68" s="701"/>
      <c r="C68" s="701"/>
      <c r="D68" s="11">
        <f t="shared" si="17"/>
        <v>0</v>
      </c>
      <c r="E68" s="73">
        <f t="shared" si="21"/>
        <v>0</v>
      </c>
      <c r="F68" s="566">
        <v>0</v>
      </c>
      <c r="G68" s="194"/>
      <c r="H68" s="11">
        <f t="shared" si="18"/>
        <v>0</v>
      </c>
      <c r="I68" s="73">
        <f t="shared" si="22"/>
        <v>0</v>
      </c>
      <c r="J68" s="183">
        <v>0</v>
      </c>
      <c r="K68" s="194"/>
      <c r="L68" s="11">
        <f t="shared" si="19"/>
        <v>0</v>
      </c>
      <c r="M68" s="73">
        <f t="shared" si="23"/>
        <v>0</v>
      </c>
      <c r="N68" s="184">
        <v>0</v>
      </c>
      <c r="O68" s="671"/>
      <c r="P68" s="10">
        <f t="shared" si="20"/>
        <v>0</v>
      </c>
      <c r="Q68" s="73">
        <f t="shared" si="24"/>
        <v>0</v>
      </c>
      <c r="R68" s="184">
        <v>0</v>
      </c>
      <c r="T68" s="93"/>
      <c r="U68" s="93"/>
      <c r="V68" s="93"/>
      <c r="W68" s="93"/>
      <c r="X68" s="93"/>
      <c r="Y68" s="93"/>
      <c r="AC68" s="203"/>
    </row>
    <row r="69" spans="1:29" outlineLevel="1">
      <c r="A69" s="700"/>
      <c r="B69" s="701"/>
      <c r="C69" s="701"/>
      <c r="D69" s="11">
        <f t="shared" ref="D69:D101" si="25">SUM(F69-E69)</f>
        <v>0</v>
      </c>
      <c r="E69" s="73">
        <f t="shared" si="21"/>
        <v>0</v>
      </c>
      <c r="F69" s="566">
        <v>0</v>
      </c>
      <c r="G69" s="192"/>
      <c r="H69" s="11">
        <f t="shared" ref="H69:H101" si="26">SUM(J69-I69)</f>
        <v>0</v>
      </c>
      <c r="I69" s="73">
        <f t="shared" si="22"/>
        <v>0</v>
      </c>
      <c r="J69" s="183">
        <v>0</v>
      </c>
      <c r="K69" s="192"/>
      <c r="L69" s="11">
        <f t="shared" ref="L69:L101" si="27">SUM(N69-M69)</f>
        <v>0</v>
      </c>
      <c r="M69" s="73">
        <f t="shared" si="23"/>
        <v>0</v>
      </c>
      <c r="N69" s="184">
        <v>0</v>
      </c>
      <c r="O69" s="664"/>
      <c r="P69" s="10">
        <f t="shared" ref="P69:P101" si="28">SUM(R69-Q69)</f>
        <v>0</v>
      </c>
      <c r="Q69" s="73">
        <f t="shared" si="24"/>
        <v>0</v>
      </c>
      <c r="R69" s="184">
        <v>0</v>
      </c>
      <c r="U69" s="15"/>
      <c r="V69" s="15"/>
    </row>
    <row r="70" spans="1:29" outlineLevel="1">
      <c r="A70" s="700"/>
      <c r="B70" s="701"/>
      <c r="C70" s="701"/>
      <c r="D70" s="11">
        <f t="shared" si="25"/>
        <v>0</v>
      </c>
      <c r="E70" s="73">
        <f t="shared" si="21"/>
        <v>0</v>
      </c>
      <c r="F70" s="566">
        <v>0</v>
      </c>
      <c r="G70" s="192"/>
      <c r="H70" s="11">
        <f t="shared" si="26"/>
        <v>0</v>
      </c>
      <c r="I70" s="73">
        <f t="shared" si="22"/>
        <v>0</v>
      </c>
      <c r="J70" s="183">
        <v>0</v>
      </c>
      <c r="K70" s="192"/>
      <c r="L70" s="11">
        <f t="shared" si="27"/>
        <v>0</v>
      </c>
      <c r="M70" s="73">
        <f t="shared" si="23"/>
        <v>0</v>
      </c>
      <c r="N70" s="184">
        <v>0</v>
      </c>
      <c r="O70" s="664"/>
      <c r="P70" s="10">
        <f t="shared" si="28"/>
        <v>0</v>
      </c>
      <c r="Q70" s="73">
        <f t="shared" si="24"/>
        <v>0</v>
      </c>
      <c r="R70" s="184">
        <v>0</v>
      </c>
    </row>
    <row r="71" spans="1:29" outlineLevel="1">
      <c r="A71" s="730"/>
      <c r="B71" s="731"/>
      <c r="C71" s="731"/>
      <c r="D71" s="61">
        <f t="shared" si="25"/>
        <v>0</v>
      </c>
      <c r="E71" s="457">
        <f t="shared" si="21"/>
        <v>0</v>
      </c>
      <c r="F71" s="189">
        <v>0</v>
      </c>
      <c r="G71" s="192"/>
      <c r="H71" s="61">
        <f t="shared" si="26"/>
        <v>0</v>
      </c>
      <c r="I71" s="457">
        <f t="shared" si="22"/>
        <v>0</v>
      </c>
      <c r="J71" s="187">
        <v>0</v>
      </c>
      <c r="K71" s="192"/>
      <c r="L71" s="61">
        <f t="shared" si="27"/>
        <v>0</v>
      </c>
      <c r="M71" s="457">
        <f t="shared" si="23"/>
        <v>0</v>
      </c>
      <c r="N71" s="185">
        <v>0</v>
      </c>
      <c r="O71" s="664"/>
      <c r="P71" s="60">
        <f t="shared" si="28"/>
        <v>0</v>
      </c>
      <c r="Q71" s="457">
        <f t="shared" si="24"/>
        <v>0</v>
      </c>
      <c r="R71" s="185">
        <v>0</v>
      </c>
    </row>
    <row r="72" spans="1:29" outlineLevel="1">
      <c r="A72" s="700"/>
      <c r="B72" s="701"/>
      <c r="C72" s="701"/>
      <c r="D72" s="11">
        <f t="shared" si="25"/>
        <v>0</v>
      </c>
      <c r="E72" s="73">
        <f t="shared" si="21"/>
        <v>0</v>
      </c>
      <c r="F72" s="566">
        <v>0</v>
      </c>
      <c r="G72" s="192"/>
      <c r="H72" s="11">
        <f t="shared" si="26"/>
        <v>0</v>
      </c>
      <c r="I72" s="73">
        <f t="shared" si="22"/>
        <v>0</v>
      </c>
      <c r="J72" s="183">
        <v>0</v>
      </c>
      <c r="K72" s="192"/>
      <c r="L72" s="11">
        <f t="shared" si="27"/>
        <v>0</v>
      </c>
      <c r="M72" s="73">
        <f t="shared" si="23"/>
        <v>0</v>
      </c>
      <c r="N72" s="184">
        <v>0</v>
      </c>
      <c r="O72" s="664"/>
      <c r="P72" s="10">
        <f t="shared" si="28"/>
        <v>0</v>
      </c>
      <c r="Q72" s="73">
        <f t="shared" si="24"/>
        <v>0</v>
      </c>
      <c r="R72" s="184">
        <v>0</v>
      </c>
    </row>
    <row r="73" spans="1:29" outlineLevel="1">
      <c r="A73" s="700"/>
      <c r="B73" s="701"/>
      <c r="C73" s="701"/>
      <c r="D73" s="11">
        <f t="shared" si="25"/>
        <v>0</v>
      </c>
      <c r="E73" s="73">
        <f t="shared" si="21"/>
        <v>0</v>
      </c>
      <c r="F73" s="566">
        <v>0</v>
      </c>
      <c r="G73" s="192"/>
      <c r="H73" s="11">
        <f t="shared" si="26"/>
        <v>0</v>
      </c>
      <c r="I73" s="73">
        <f t="shared" si="22"/>
        <v>0</v>
      </c>
      <c r="J73" s="183">
        <v>0</v>
      </c>
      <c r="K73" s="192"/>
      <c r="L73" s="11">
        <f t="shared" si="27"/>
        <v>0</v>
      </c>
      <c r="M73" s="73">
        <f t="shared" si="23"/>
        <v>0</v>
      </c>
      <c r="N73" s="184">
        <v>0</v>
      </c>
      <c r="O73" s="664"/>
      <c r="P73" s="10">
        <f t="shared" si="28"/>
        <v>0</v>
      </c>
      <c r="Q73" s="73">
        <f t="shared" si="24"/>
        <v>0</v>
      </c>
      <c r="R73" s="184">
        <v>0</v>
      </c>
    </row>
    <row r="74" spans="1:29" outlineLevel="1">
      <c r="A74" s="728"/>
      <c r="B74" s="729"/>
      <c r="C74" s="729"/>
      <c r="D74" s="27">
        <f t="shared" ref="D74:D79" si="29">SUM(F74-E74)</f>
        <v>0</v>
      </c>
      <c r="E74" s="458">
        <f t="shared" si="21"/>
        <v>0</v>
      </c>
      <c r="F74" s="574">
        <v>0</v>
      </c>
      <c r="G74" s="192"/>
      <c r="H74" s="27">
        <f t="shared" ref="H74:H79" si="30">SUM(J74-I74)</f>
        <v>0</v>
      </c>
      <c r="I74" s="458">
        <f t="shared" si="22"/>
        <v>0</v>
      </c>
      <c r="J74" s="188">
        <v>0</v>
      </c>
      <c r="K74" s="192"/>
      <c r="L74" s="27">
        <f t="shared" ref="L74:L79" si="31">SUM(N74-M74)</f>
        <v>0</v>
      </c>
      <c r="M74" s="458">
        <f t="shared" si="23"/>
        <v>0</v>
      </c>
      <c r="N74" s="186">
        <v>0</v>
      </c>
      <c r="O74" s="664"/>
      <c r="P74" s="652">
        <f t="shared" ref="P74:P79" si="32">SUM(R74-Q74)</f>
        <v>0</v>
      </c>
      <c r="Q74" s="458">
        <f t="shared" si="24"/>
        <v>0</v>
      </c>
      <c r="R74" s="186">
        <v>0</v>
      </c>
    </row>
    <row r="75" spans="1:29" outlineLevel="1">
      <c r="A75" s="730"/>
      <c r="B75" s="731"/>
      <c r="C75" s="731"/>
      <c r="D75" s="61">
        <f t="shared" si="29"/>
        <v>0</v>
      </c>
      <c r="E75" s="457">
        <f t="shared" si="21"/>
        <v>0</v>
      </c>
      <c r="F75" s="189">
        <v>0</v>
      </c>
      <c r="G75" s="192"/>
      <c r="H75" s="61">
        <f t="shared" si="30"/>
        <v>0</v>
      </c>
      <c r="I75" s="457">
        <f t="shared" si="22"/>
        <v>0</v>
      </c>
      <c r="J75" s="187">
        <v>0</v>
      </c>
      <c r="K75" s="192"/>
      <c r="L75" s="61">
        <f t="shared" si="31"/>
        <v>0</v>
      </c>
      <c r="M75" s="457">
        <f t="shared" si="23"/>
        <v>0</v>
      </c>
      <c r="N75" s="185">
        <v>0</v>
      </c>
      <c r="O75" s="664"/>
      <c r="P75" s="60">
        <f t="shared" si="32"/>
        <v>0</v>
      </c>
      <c r="Q75" s="457">
        <f t="shared" si="24"/>
        <v>0</v>
      </c>
      <c r="R75" s="185">
        <v>0</v>
      </c>
    </row>
    <row r="76" spans="1:29" outlineLevel="1">
      <c r="A76" s="700"/>
      <c r="B76" s="701"/>
      <c r="C76" s="701"/>
      <c r="D76" s="11">
        <f t="shared" si="29"/>
        <v>0</v>
      </c>
      <c r="E76" s="73">
        <f t="shared" si="21"/>
        <v>0</v>
      </c>
      <c r="F76" s="566">
        <v>0</v>
      </c>
      <c r="G76" s="192"/>
      <c r="H76" s="11">
        <f t="shared" si="30"/>
        <v>0</v>
      </c>
      <c r="I76" s="73">
        <f t="shared" si="22"/>
        <v>0</v>
      </c>
      <c r="J76" s="183">
        <v>0</v>
      </c>
      <c r="K76" s="192"/>
      <c r="L76" s="11">
        <f t="shared" si="31"/>
        <v>0</v>
      </c>
      <c r="M76" s="73">
        <f t="shared" si="23"/>
        <v>0</v>
      </c>
      <c r="N76" s="184">
        <v>0</v>
      </c>
      <c r="O76" s="664"/>
      <c r="P76" s="10">
        <f t="shared" si="32"/>
        <v>0</v>
      </c>
      <c r="Q76" s="73">
        <f t="shared" si="24"/>
        <v>0</v>
      </c>
      <c r="R76" s="184">
        <v>0</v>
      </c>
    </row>
    <row r="77" spans="1:29" outlineLevel="1">
      <c r="A77" s="700"/>
      <c r="B77" s="701"/>
      <c r="C77" s="701"/>
      <c r="D77" s="11">
        <f t="shared" si="29"/>
        <v>0</v>
      </c>
      <c r="E77" s="73">
        <f t="shared" si="21"/>
        <v>0</v>
      </c>
      <c r="F77" s="566">
        <v>0</v>
      </c>
      <c r="G77" s="192"/>
      <c r="H77" s="11">
        <f t="shared" si="30"/>
        <v>0</v>
      </c>
      <c r="I77" s="73">
        <f t="shared" si="22"/>
        <v>0</v>
      </c>
      <c r="J77" s="183">
        <v>0</v>
      </c>
      <c r="K77" s="192"/>
      <c r="L77" s="11">
        <f t="shared" si="31"/>
        <v>0</v>
      </c>
      <c r="M77" s="73">
        <f t="shared" si="23"/>
        <v>0</v>
      </c>
      <c r="N77" s="184">
        <v>0</v>
      </c>
      <c r="O77" s="664"/>
      <c r="P77" s="10">
        <f t="shared" si="32"/>
        <v>0</v>
      </c>
      <c r="Q77" s="73">
        <f t="shared" si="24"/>
        <v>0</v>
      </c>
      <c r="R77" s="184">
        <v>0</v>
      </c>
    </row>
    <row r="78" spans="1:29" outlineLevel="1">
      <c r="A78" s="728"/>
      <c r="B78" s="729"/>
      <c r="C78" s="729"/>
      <c r="D78" s="27">
        <f t="shared" ref="D78" si="33">SUM(F78-E78)</f>
        <v>0</v>
      </c>
      <c r="E78" s="458">
        <f t="shared" si="21"/>
        <v>0</v>
      </c>
      <c r="F78" s="574">
        <v>0</v>
      </c>
      <c r="G78" s="192"/>
      <c r="H78" s="27">
        <f t="shared" ref="H78" si="34">SUM(J78-I78)</f>
        <v>0</v>
      </c>
      <c r="I78" s="458">
        <f t="shared" si="22"/>
        <v>0</v>
      </c>
      <c r="J78" s="188">
        <v>0</v>
      </c>
      <c r="K78" s="192"/>
      <c r="L78" s="27">
        <f t="shared" ref="L78" si="35">SUM(N78-M78)</f>
        <v>0</v>
      </c>
      <c r="M78" s="458">
        <f t="shared" si="23"/>
        <v>0</v>
      </c>
      <c r="N78" s="186">
        <v>0</v>
      </c>
      <c r="O78" s="664"/>
      <c r="P78" s="652">
        <f t="shared" ref="P78" si="36">SUM(R78-Q78)</f>
        <v>0</v>
      </c>
      <c r="Q78" s="458">
        <f t="shared" si="24"/>
        <v>0</v>
      </c>
      <c r="R78" s="186">
        <v>0</v>
      </c>
    </row>
    <row r="79" spans="1:29" outlineLevel="1">
      <c r="A79" s="700"/>
      <c r="B79" s="701"/>
      <c r="C79" s="701"/>
      <c r="D79" s="11">
        <f t="shared" si="29"/>
        <v>0</v>
      </c>
      <c r="E79" s="73">
        <f t="shared" si="21"/>
        <v>0</v>
      </c>
      <c r="F79" s="566">
        <v>0</v>
      </c>
      <c r="G79" s="192"/>
      <c r="H79" s="11">
        <f t="shared" si="30"/>
        <v>0</v>
      </c>
      <c r="I79" s="73">
        <f t="shared" si="22"/>
        <v>0</v>
      </c>
      <c r="J79" s="183">
        <v>0</v>
      </c>
      <c r="K79" s="192"/>
      <c r="L79" s="11">
        <f t="shared" si="31"/>
        <v>0</v>
      </c>
      <c r="M79" s="73">
        <f t="shared" si="23"/>
        <v>0</v>
      </c>
      <c r="N79" s="184">
        <v>0</v>
      </c>
      <c r="O79" s="664"/>
      <c r="P79" s="10">
        <f t="shared" si="32"/>
        <v>0</v>
      </c>
      <c r="Q79" s="73">
        <f t="shared" si="24"/>
        <v>0</v>
      </c>
      <c r="R79" s="184">
        <v>0</v>
      </c>
    </row>
    <row r="80" spans="1:29" outlineLevel="1">
      <c r="A80" s="700"/>
      <c r="B80" s="701"/>
      <c r="C80" s="701"/>
      <c r="D80" s="11">
        <f t="shared" si="25"/>
        <v>0</v>
      </c>
      <c r="E80" s="73">
        <f t="shared" si="21"/>
        <v>0</v>
      </c>
      <c r="F80" s="566">
        <v>0</v>
      </c>
      <c r="G80" s="192"/>
      <c r="H80" s="11">
        <f t="shared" si="26"/>
        <v>0</v>
      </c>
      <c r="I80" s="73">
        <f t="shared" si="22"/>
        <v>0</v>
      </c>
      <c r="J80" s="183">
        <v>0</v>
      </c>
      <c r="K80" s="192"/>
      <c r="L80" s="11">
        <f t="shared" si="27"/>
        <v>0</v>
      </c>
      <c r="M80" s="73">
        <f t="shared" si="23"/>
        <v>0</v>
      </c>
      <c r="N80" s="184">
        <v>0</v>
      </c>
      <c r="O80" s="664"/>
      <c r="P80" s="10">
        <f t="shared" si="28"/>
        <v>0</v>
      </c>
      <c r="Q80" s="73">
        <f t="shared" si="24"/>
        <v>0</v>
      </c>
      <c r="R80" s="184">
        <v>0</v>
      </c>
    </row>
    <row r="81" spans="1:22" outlineLevel="1">
      <c r="A81" s="700"/>
      <c r="B81" s="701"/>
      <c r="C81" s="701"/>
      <c r="D81" s="11">
        <f t="shared" si="25"/>
        <v>0</v>
      </c>
      <c r="E81" s="73">
        <f t="shared" si="21"/>
        <v>0</v>
      </c>
      <c r="F81" s="566">
        <v>0</v>
      </c>
      <c r="G81" s="192"/>
      <c r="H81" s="11">
        <f t="shared" si="26"/>
        <v>0</v>
      </c>
      <c r="I81" s="73">
        <f t="shared" si="22"/>
        <v>0</v>
      </c>
      <c r="J81" s="183">
        <v>0</v>
      </c>
      <c r="K81" s="192"/>
      <c r="L81" s="11">
        <f t="shared" si="27"/>
        <v>0</v>
      </c>
      <c r="M81" s="73">
        <f t="shared" si="23"/>
        <v>0</v>
      </c>
      <c r="N81" s="184">
        <v>0</v>
      </c>
      <c r="O81" s="664"/>
      <c r="P81" s="10">
        <f t="shared" si="28"/>
        <v>0</v>
      </c>
      <c r="Q81" s="73">
        <f t="shared" si="24"/>
        <v>0</v>
      </c>
      <c r="R81" s="184">
        <v>0</v>
      </c>
    </row>
    <row r="82" spans="1:22" outlineLevel="1">
      <c r="A82" s="728"/>
      <c r="B82" s="729"/>
      <c r="C82" s="729"/>
      <c r="D82" s="27">
        <f t="shared" si="25"/>
        <v>0</v>
      </c>
      <c r="E82" s="458">
        <f t="shared" si="21"/>
        <v>0</v>
      </c>
      <c r="F82" s="574">
        <v>0</v>
      </c>
      <c r="G82" s="192"/>
      <c r="H82" s="27">
        <f t="shared" si="26"/>
        <v>0</v>
      </c>
      <c r="I82" s="458">
        <f t="shared" si="22"/>
        <v>0</v>
      </c>
      <c r="J82" s="188">
        <v>0</v>
      </c>
      <c r="K82" s="192"/>
      <c r="L82" s="27">
        <f t="shared" si="27"/>
        <v>0</v>
      </c>
      <c r="M82" s="458">
        <f t="shared" si="23"/>
        <v>0</v>
      </c>
      <c r="N82" s="186">
        <v>0</v>
      </c>
      <c r="O82" s="664"/>
      <c r="P82" s="652">
        <f t="shared" si="28"/>
        <v>0</v>
      </c>
      <c r="Q82" s="458">
        <f t="shared" si="24"/>
        <v>0</v>
      </c>
      <c r="R82" s="186">
        <v>0</v>
      </c>
    </row>
    <row r="83" spans="1:22" outlineLevel="1">
      <c r="A83" s="700"/>
      <c r="B83" s="701"/>
      <c r="C83" s="701"/>
      <c r="D83" s="11">
        <f t="shared" si="25"/>
        <v>0</v>
      </c>
      <c r="E83" s="73">
        <f t="shared" si="21"/>
        <v>0</v>
      </c>
      <c r="F83" s="566">
        <v>0</v>
      </c>
      <c r="G83" s="192"/>
      <c r="H83" s="11">
        <f t="shared" si="26"/>
        <v>0</v>
      </c>
      <c r="I83" s="73">
        <f t="shared" si="22"/>
        <v>0</v>
      </c>
      <c r="J83" s="183">
        <v>0</v>
      </c>
      <c r="K83" s="192"/>
      <c r="L83" s="11">
        <f t="shared" si="27"/>
        <v>0</v>
      </c>
      <c r="M83" s="73">
        <f t="shared" si="23"/>
        <v>0</v>
      </c>
      <c r="N83" s="184">
        <v>0</v>
      </c>
      <c r="O83" s="664"/>
      <c r="P83" s="10">
        <f t="shared" si="28"/>
        <v>0</v>
      </c>
      <c r="Q83" s="73">
        <f t="shared" si="24"/>
        <v>0</v>
      </c>
      <c r="R83" s="184">
        <v>0</v>
      </c>
    </row>
    <row r="84" spans="1:22" outlineLevel="1">
      <c r="A84" s="700"/>
      <c r="B84" s="701"/>
      <c r="C84" s="701"/>
      <c r="D84" s="11">
        <f t="shared" ref="D84:D86" si="37">SUM(F84-E84)</f>
        <v>0</v>
      </c>
      <c r="E84" s="73">
        <f t="shared" si="21"/>
        <v>0</v>
      </c>
      <c r="F84" s="566">
        <v>0</v>
      </c>
      <c r="G84" s="192"/>
      <c r="H84" s="11">
        <f t="shared" ref="H84:H86" si="38">SUM(J84-I84)</f>
        <v>0</v>
      </c>
      <c r="I84" s="73">
        <f t="shared" si="22"/>
        <v>0</v>
      </c>
      <c r="J84" s="183">
        <v>0</v>
      </c>
      <c r="K84" s="192"/>
      <c r="L84" s="11">
        <f t="shared" ref="L84:L86" si="39">SUM(N84-M84)</f>
        <v>0</v>
      </c>
      <c r="M84" s="73">
        <f t="shared" si="23"/>
        <v>0</v>
      </c>
      <c r="N84" s="184">
        <v>0</v>
      </c>
      <c r="O84" s="664"/>
      <c r="P84" s="10">
        <f t="shared" ref="P84:P86" si="40">SUM(R84-Q84)</f>
        <v>0</v>
      </c>
      <c r="Q84" s="73">
        <f t="shared" si="24"/>
        <v>0</v>
      </c>
      <c r="R84" s="184">
        <v>0</v>
      </c>
    </row>
    <row r="85" spans="1:22" outlineLevel="1">
      <c r="A85" s="700"/>
      <c r="B85" s="701"/>
      <c r="C85" s="701"/>
      <c r="D85" s="11">
        <f t="shared" si="37"/>
        <v>0</v>
      </c>
      <c r="E85" s="73">
        <f t="shared" si="21"/>
        <v>0</v>
      </c>
      <c r="F85" s="566">
        <v>0</v>
      </c>
      <c r="G85" s="192"/>
      <c r="H85" s="11">
        <f t="shared" si="38"/>
        <v>0</v>
      </c>
      <c r="I85" s="73">
        <f t="shared" si="22"/>
        <v>0</v>
      </c>
      <c r="J85" s="183">
        <v>0</v>
      </c>
      <c r="K85" s="192"/>
      <c r="L85" s="11">
        <f t="shared" si="39"/>
        <v>0</v>
      </c>
      <c r="M85" s="73">
        <f t="shared" si="23"/>
        <v>0</v>
      </c>
      <c r="N85" s="184">
        <v>0</v>
      </c>
      <c r="O85" s="664"/>
      <c r="P85" s="10">
        <f t="shared" si="40"/>
        <v>0</v>
      </c>
      <c r="Q85" s="73">
        <f t="shared" si="24"/>
        <v>0</v>
      </c>
      <c r="R85" s="184">
        <v>0</v>
      </c>
    </row>
    <row r="86" spans="1:22" outlineLevel="1">
      <c r="A86" s="700"/>
      <c r="B86" s="701"/>
      <c r="C86" s="701"/>
      <c r="D86" s="11">
        <f t="shared" si="37"/>
        <v>0</v>
      </c>
      <c r="E86" s="73">
        <f t="shared" si="21"/>
        <v>0</v>
      </c>
      <c r="F86" s="566">
        <v>0</v>
      </c>
      <c r="G86" s="192"/>
      <c r="H86" s="11">
        <f t="shared" si="38"/>
        <v>0</v>
      </c>
      <c r="I86" s="73">
        <f t="shared" si="22"/>
        <v>0</v>
      </c>
      <c r="J86" s="183">
        <v>0</v>
      </c>
      <c r="K86" s="192"/>
      <c r="L86" s="11">
        <f t="shared" si="39"/>
        <v>0</v>
      </c>
      <c r="M86" s="73">
        <f t="shared" si="23"/>
        <v>0</v>
      </c>
      <c r="N86" s="184">
        <v>0</v>
      </c>
      <c r="O86" s="664"/>
      <c r="P86" s="10">
        <f t="shared" si="40"/>
        <v>0</v>
      </c>
      <c r="Q86" s="73">
        <f t="shared" si="24"/>
        <v>0</v>
      </c>
      <c r="R86" s="184">
        <v>0</v>
      </c>
    </row>
    <row r="87" spans="1:22" outlineLevel="1">
      <c r="A87" s="730"/>
      <c r="B87" s="731"/>
      <c r="C87" s="731"/>
      <c r="D87" s="61">
        <f t="shared" ref="D87:D98" si="41">SUM(F87-E87)</f>
        <v>0</v>
      </c>
      <c r="E87" s="457">
        <f t="shared" si="21"/>
        <v>0</v>
      </c>
      <c r="F87" s="189">
        <v>0</v>
      </c>
      <c r="G87" s="192"/>
      <c r="H87" s="61">
        <f t="shared" ref="H87:H98" si="42">SUM(J87-I87)</f>
        <v>0</v>
      </c>
      <c r="I87" s="457">
        <f t="shared" si="22"/>
        <v>0</v>
      </c>
      <c r="J87" s="187">
        <v>0</v>
      </c>
      <c r="K87" s="192"/>
      <c r="L87" s="61">
        <f t="shared" ref="L87:L98" si="43">SUM(N87-M87)</f>
        <v>0</v>
      </c>
      <c r="M87" s="457">
        <f t="shared" si="23"/>
        <v>0</v>
      </c>
      <c r="N87" s="185">
        <v>0</v>
      </c>
      <c r="O87" s="664"/>
      <c r="P87" s="60">
        <f t="shared" ref="P87:P98" si="44">SUM(R87-Q87)</f>
        <v>0</v>
      </c>
      <c r="Q87" s="457">
        <f t="shared" si="24"/>
        <v>0</v>
      </c>
      <c r="R87" s="185">
        <v>0</v>
      </c>
      <c r="U87" s="15"/>
      <c r="V87" s="15"/>
    </row>
    <row r="88" spans="1:22" outlineLevel="1">
      <c r="A88" s="700"/>
      <c r="B88" s="701"/>
      <c r="C88" s="701"/>
      <c r="D88" s="11">
        <f t="shared" si="41"/>
        <v>0</v>
      </c>
      <c r="E88" s="73">
        <f t="shared" si="21"/>
        <v>0</v>
      </c>
      <c r="F88" s="566">
        <v>0</v>
      </c>
      <c r="G88" s="192"/>
      <c r="H88" s="11">
        <f t="shared" si="42"/>
        <v>0</v>
      </c>
      <c r="I88" s="73">
        <f t="shared" si="22"/>
        <v>0</v>
      </c>
      <c r="J88" s="183">
        <v>0</v>
      </c>
      <c r="K88" s="192"/>
      <c r="L88" s="11">
        <f t="shared" si="43"/>
        <v>0</v>
      </c>
      <c r="M88" s="73">
        <f t="shared" si="23"/>
        <v>0</v>
      </c>
      <c r="N88" s="184">
        <v>0</v>
      </c>
      <c r="O88" s="664"/>
      <c r="P88" s="10">
        <f t="shared" si="44"/>
        <v>0</v>
      </c>
      <c r="Q88" s="73">
        <f t="shared" si="24"/>
        <v>0</v>
      </c>
      <c r="R88" s="184">
        <v>0</v>
      </c>
    </row>
    <row r="89" spans="1:22" outlineLevel="1">
      <c r="A89" s="700"/>
      <c r="B89" s="701"/>
      <c r="C89" s="701"/>
      <c r="D89" s="11">
        <f t="shared" si="41"/>
        <v>0</v>
      </c>
      <c r="E89" s="73">
        <f t="shared" si="21"/>
        <v>0</v>
      </c>
      <c r="F89" s="566">
        <v>0</v>
      </c>
      <c r="G89" s="192"/>
      <c r="H89" s="11">
        <f t="shared" si="42"/>
        <v>0</v>
      </c>
      <c r="I89" s="73">
        <f t="shared" si="22"/>
        <v>0</v>
      </c>
      <c r="J89" s="183">
        <v>0</v>
      </c>
      <c r="K89" s="192"/>
      <c r="L89" s="11">
        <f t="shared" si="43"/>
        <v>0</v>
      </c>
      <c r="M89" s="73">
        <f t="shared" si="23"/>
        <v>0</v>
      </c>
      <c r="N89" s="184">
        <v>0</v>
      </c>
      <c r="O89" s="664"/>
      <c r="P89" s="10">
        <f t="shared" si="44"/>
        <v>0</v>
      </c>
      <c r="Q89" s="73">
        <f t="shared" si="24"/>
        <v>0</v>
      </c>
      <c r="R89" s="184">
        <v>0</v>
      </c>
    </row>
    <row r="90" spans="1:22" outlineLevel="1">
      <c r="A90" s="728"/>
      <c r="B90" s="729"/>
      <c r="C90" s="729"/>
      <c r="D90" s="27">
        <f t="shared" si="41"/>
        <v>0</v>
      </c>
      <c r="E90" s="458">
        <f t="shared" si="21"/>
        <v>0</v>
      </c>
      <c r="F90" s="574">
        <v>0</v>
      </c>
      <c r="G90" s="192"/>
      <c r="H90" s="27">
        <f t="shared" si="42"/>
        <v>0</v>
      </c>
      <c r="I90" s="458">
        <f t="shared" si="22"/>
        <v>0</v>
      </c>
      <c r="J90" s="188">
        <v>0</v>
      </c>
      <c r="K90" s="192"/>
      <c r="L90" s="27">
        <f t="shared" si="43"/>
        <v>0</v>
      </c>
      <c r="M90" s="458">
        <f t="shared" si="23"/>
        <v>0</v>
      </c>
      <c r="N90" s="186">
        <v>0</v>
      </c>
      <c r="O90" s="664"/>
      <c r="P90" s="652">
        <f t="shared" si="44"/>
        <v>0</v>
      </c>
      <c r="Q90" s="458">
        <f t="shared" si="24"/>
        <v>0</v>
      </c>
      <c r="R90" s="186">
        <v>0</v>
      </c>
    </row>
    <row r="91" spans="1:22" outlineLevel="1">
      <c r="A91" s="700"/>
      <c r="B91" s="701"/>
      <c r="C91" s="701"/>
      <c r="D91" s="11">
        <f t="shared" ref="D91:D94" si="45">SUM(F91-E91)</f>
        <v>0</v>
      </c>
      <c r="E91" s="73">
        <f t="shared" si="21"/>
        <v>0</v>
      </c>
      <c r="F91" s="566">
        <v>0</v>
      </c>
      <c r="G91" s="192"/>
      <c r="H91" s="11">
        <f t="shared" ref="H91:H94" si="46">SUM(J91-I91)</f>
        <v>0</v>
      </c>
      <c r="I91" s="73">
        <f t="shared" si="22"/>
        <v>0</v>
      </c>
      <c r="J91" s="183">
        <v>0</v>
      </c>
      <c r="K91" s="192"/>
      <c r="L91" s="11">
        <f t="shared" ref="L91:L94" si="47">SUM(N91-M91)</f>
        <v>0</v>
      </c>
      <c r="M91" s="73">
        <f t="shared" si="23"/>
        <v>0</v>
      </c>
      <c r="N91" s="184">
        <v>0</v>
      </c>
      <c r="O91" s="664"/>
      <c r="P91" s="10">
        <f t="shared" ref="P91:P94" si="48">SUM(R91-Q91)</f>
        <v>0</v>
      </c>
      <c r="Q91" s="73">
        <f t="shared" si="24"/>
        <v>0</v>
      </c>
      <c r="R91" s="184">
        <v>0</v>
      </c>
    </row>
    <row r="92" spans="1:22" outlineLevel="1">
      <c r="A92" s="700"/>
      <c r="B92" s="701"/>
      <c r="C92" s="701"/>
      <c r="D92" s="11">
        <f t="shared" si="45"/>
        <v>0</v>
      </c>
      <c r="E92" s="73">
        <f t="shared" si="21"/>
        <v>0</v>
      </c>
      <c r="F92" s="566">
        <v>0</v>
      </c>
      <c r="G92" s="192"/>
      <c r="H92" s="11">
        <f t="shared" si="46"/>
        <v>0</v>
      </c>
      <c r="I92" s="73">
        <f t="shared" si="22"/>
        <v>0</v>
      </c>
      <c r="J92" s="183">
        <v>0</v>
      </c>
      <c r="K92" s="192"/>
      <c r="L92" s="11">
        <f t="shared" si="47"/>
        <v>0</v>
      </c>
      <c r="M92" s="73">
        <f t="shared" si="23"/>
        <v>0</v>
      </c>
      <c r="N92" s="184">
        <v>0</v>
      </c>
      <c r="O92" s="664"/>
      <c r="P92" s="10">
        <f t="shared" si="48"/>
        <v>0</v>
      </c>
      <c r="Q92" s="73">
        <f t="shared" si="24"/>
        <v>0</v>
      </c>
      <c r="R92" s="184">
        <v>0</v>
      </c>
    </row>
    <row r="93" spans="1:22" outlineLevel="1">
      <c r="A93" s="700"/>
      <c r="B93" s="701"/>
      <c r="C93" s="701"/>
      <c r="D93" s="11">
        <f t="shared" si="45"/>
        <v>0</v>
      </c>
      <c r="E93" s="73">
        <f t="shared" si="21"/>
        <v>0</v>
      </c>
      <c r="F93" s="566">
        <v>0</v>
      </c>
      <c r="G93" s="192"/>
      <c r="H93" s="11">
        <f t="shared" si="46"/>
        <v>0</v>
      </c>
      <c r="I93" s="73">
        <f t="shared" si="22"/>
        <v>0</v>
      </c>
      <c r="J93" s="183">
        <v>0</v>
      </c>
      <c r="K93" s="192"/>
      <c r="L93" s="11">
        <f t="shared" si="47"/>
        <v>0</v>
      </c>
      <c r="M93" s="73">
        <f t="shared" si="23"/>
        <v>0</v>
      </c>
      <c r="N93" s="184">
        <v>0</v>
      </c>
      <c r="O93" s="664"/>
      <c r="P93" s="10">
        <f t="shared" si="48"/>
        <v>0</v>
      </c>
      <c r="Q93" s="73">
        <f t="shared" si="24"/>
        <v>0</v>
      </c>
      <c r="R93" s="184">
        <v>0</v>
      </c>
    </row>
    <row r="94" spans="1:22" outlineLevel="1">
      <c r="A94" s="700"/>
      <c r="B94" s="701"/>
      <c r="C94" s="701"/>
      <c r="D94" s="11">
        <f t="shared" si="45"/>
        <v>0</v>
      </c>
      <c r="E94" s="73">
        <f t="shared" si="21"/>
        <v>0</v>
      </c>
      <c r="F94" s="566">
        <v>0</v>
      </c>
      <c r="G94" s="192"/>
      <c r="H94" s="11">
        <f t="shared" si="46"/>
        <v>0</v>
      </c>
      <c r="I94" s="73">
        <f t="shared" si="22"/>
        <v>0</v>
      </c>
      <c r="J94" s="183">
        <v>0</v>
      </c>
      <c r="K94" s="192"/>
      <c r="L94" s="11">
        <f t="shared" si="47"/>
        <v>0</v>
      </c>
      <c r="M94" s="73">
        <f t="shared" si="23"/>
        <v>0</v>
      </c>
      <c r="N94" s="184">
        <v>0</v>
      </c>
      <c r="O94" s="664"/>
      <c r="P94" s="10">
        <f t="shared" si="48"/>
        <v>0</v>
      </c>
      <c r="Q94" s="73">
        <f t="shared" si="24"/>
        <v>0</v>
      </c>
      <c r="R94" s="184">
        <v>0</v>
      </c>
    </row>
    <row r="95" spans="1:22" outlineLevel="1">
      <c r="A95" s="730"/>
      <c r="B95" s="731"/>
      <c r="C95" s="731"/>
      <c r="D95" s="61">
        <f t="shared" si="41"/>
        <v>0</v>
      </c>
      <c r="E95" s="457">
        <f t="shared" si="21"/>
        <v>0</v>
      </c>
      <c r="F95" s="189">
        <v>0</v>
      </c>
      <c r="G95" s="192"/>
      <c r="H95" s="61">
        <f t="shared" si="42"/>
        <v>0</v>
      </c>
      <c r="I95" s="457">
        <f t="shared" si="22"/>
        <v>0</v>
      </c>
      <c r="J95" s="187">
        <v>0</v>
      </c>
      <c r="K95" s="192"/>
      <c r="L95" s="61">
        <f t="shared" si="43"/>
        <v>0</v>
      </c>
      <c r="M95" s="457">
        <f t="shared" si="23"/>
        <v>0</v>
      </c>
      <c r="N95" s="185">
        <v>0</v>
      </c>
      <c r="O95" s="664"/>
      <c r="P95" s="60">
        <f t="shared" si="44"/>
        <v>0</v>
      </c>
      <c r="Q95" s="457">
        <f t="shared" si="24"/>
        <v>0</v>
      </c>
      <c r="R95" s="185">
        <v>0</v>
      </c>
    </row>
    <row r="96" spans="1:22" outlineLevel="1">
      <c r="A96" s="700"/>
      <c r="B96" s="701"/>
      <c r="C96" s="701"/>
      <c r="D96" s="11">
        <f t="shared" si="41"/>
        <v>0</v>
      </c>
      <c r="E96" s="73">
        <f t="shared" si="21"/>
        <v>0</v>
      </c>
      <c r="F96" s="566">
        <v>0</v>
      </c>
      <c r="G96" s="192"/>
      <c r="H96" s="11">
        <f t="shared" si="42"/>
        <v>0</v>
      </c>
      <c r="I96" s="73">
        <f t="shared" si="22"/>
        <v>0</v>
      </c>
      <c r="J96" s="183">
        <v>0</v>
      </c>
      <c r="K96" s="192"/>
      <c r="L96" s="11">
        <f t="shared" si="43"/>
        <v>0</v>
      </c>
      <c r="M96" s="73">
        <f t="shared" si="23"/>
        <v>0</v>
      </c>
      <c r="N96" s="184">
        <v>0</v>
      </c>
      <c r="O96" s="664"/>
      <c r="P96" s="10">
        <f t="shared" si="44"/>
        <v>0</v>
      </c>
      <c r="Q96" s="73">
        <f t="shared" si="24"/>
        <v>0</v>
      </c>
      <c r="R96" s="184">
        <v>0</v>
      </c>
    </row>
    <row r="97" spans="1:18" outlineLevel="1">
      <c r="A97" s="700"/>
      <c r="B97" s="701"/>
      <c r="C97" s="701"/>
      <c r="D97" s="11">
        <f t="shared" si="41"/>
        <v>0</v>
      </c>
      <c r="E97" s="73">
        <f t="shared" si="21"/>
        <v>0</v>
      </c>
      <c r="F97" s="566">
        <v>0</v>
      </c>
      <c r="G97" s="192"/>
      <c r="H97" s="11">
        <f t="shared" si="42"/>
        <v>0</v>
      </c>
      <c r="I97" s="73">
        <f t="shared" si="22"/>
        <v>0</v>
      </c>
      <c r="J97" s="183">
        <v>0</v>
      </c>
      <c r="K97" s="192"/>
      <c r="L97" s="11">
        <f t="shared" si="43"/>
        <v>0</v>
      </c>
      <c r="M97" s="73">
        <f t="shared" si="23"/>
        <v>0</v>
      </c>
      <c r="N97" s="184">
        <v>0</v>
      </c>
      <c r="O97" s="664"/>
      <c r="P97" s="10">
        <f t="shared" si="44"/>
        <v>0</v>
      </c>
      <c r="Q97" s="73">
        <f t="shared" si="24"/>
        <v>0</v>
      </c>
      <c r="R97" s="184">
        <v>0</v>
      </c>
    </row>
    <row r="98" spans="1:18" outlineLevel="1">
      <c r="A98" s="728"/>
      <c r="B98" s="729"/>
      <c r="C98" s="729"/>
      <c r="D98" s="27">
        <f t="shared" si="41"/>
        <v>0</v>
      </c>
      <c r="E98" s="458">
        <f t="shared" si="21"/>
        <v>0</v>
      </c>
      <c r="F98" s="574">
        <v>0</v>
      </c>
      <c r="G98" s="192"/>
      <c r="H98" s="27">
        <f t="shared" si="42"/>
        <v>0</v>
      </c>
      <c r="I98" s="458">
        <f t="shared" si="22"/>
        <v>0</v>
      </c>
      <c r="J98" s="188">
        <v>0</v>
      </c>
      <c r="K98" s="192"/>
      <c r="L98" s="27">
        <f t="shared" si="43"/>
        <v>0</v>
      </c>
      <c r="M98" s="458">
        <f t="shared" si="23"/>
        <v>0</v>
      </c>
      <c r="N98" s="186">
        <v>0</v>
      </c>
      <c r="O98" s="664"/>
      <c r="P98" s="652">
        <f t="shared" si="44"/>
        <v>0</v>
      </c>
      <c r="Q98" s="458">
        <f t="shared" si="24"/>
        <v>0</v>
      </c>
      <c r="R98" s="186">
        <v>0</v>
      </c>
    </row>
    <row r="99" spans="1:18" outlineLevel="1">
      <c r="A99" s="700"/>
      <c r="B99" s="701"/>
      <c r="C99" s="701"/>
      <c r="D99" s="11">
        <f t="shared" si="25"/>
        <v>0</v>
      </c>
      <c r="E99" s="73">
        <f t="shared" si="21"/>
        <v>0</v>
      </c>
      <c r="F99" s="566">
        <v>0</v>
      </c>
      <c r="G99" s="192"/>
      <c r="H99" s="11">
        <f t="shared" si="26"/>
        <v>0</v>
      </c>
      <c r="I99" s="73">
        <f t="shared" si="22"/>
        <v>0</v>
      </c>
      <c r="J99" s="183">
        <v>0</v>
      </c>
      <c r="K99" s="192"/>
      <c r="L99" s="11">
        <f t="shared" si="27"/>
        <v>0</v>
      </c>
      <c r="M99" s="73">
        <f t="shared" si="23"/>
        <v>0</v>
      </c>
      <c r="N99" s="184">
        <v>0</v>
      </c>
      <c r="O99" s="664"/>
      <c r="P99" s="10">
        <f t="shared" si="28"/>
        <v>0</v>
      </c>
      <c r="Q99" s="73">
        <f t="shared" si="24"/>
        <v>0</v>
      </c>
      <c r="R99" s="184">
        <v>0</v>
      </c>
    </row>
    <row r="100" spans="1:18" outlineLevel="1">
      <c r="A100" s="700"/>
      <c r="B100" s="701"/>
      <c r="C100" s="701"/>
      <c r="D100" s="11">
        <f t="shared" si="25"/>
        <v>0</v>
      </c>
      <c r="E100" s="73">
        <f t="shared" si="21"/>
        <v>0</v>
      </c>
      <c r="F100" s="566">
        <v>0</v>
      </c>
      <c r="G100" s="192"/>
      <c r="H100" s="11">
        <f t="shared" si="26"/>
        <v>0</v>
      </c>
      <c r="I100" s="73">
        <f t="shared" si="22"/>
        <v>0</v>
      </c>
      <c r="J100" s="183">
        <v>0</v>
      </c>
      <c r="K100" s="192"/>
      <c r="L100" s="11">
        <f t="shared" si="27"/>
        <v>0</v>
      </c>
      <c r="M100" s="73">
        <f t="shared" si="23"/>
        <v>0</v>
      </c>
      <c r="N100" s="184">
        <v>0</v>
      </c>
      <c r="O100" s="664"/>
      <c r="P100" s="10">
        <f t="shared" si="28"/>
        <v>0</v>
      </c>
      <c r="Q100" s="73">
        <f t="shared" si="24"/>
        <v>0</v>
      </c>
      <c r="R100" s="184">
        <v>0</v>
      </c>
    </row>
    <row r="101" spans="1:18">
      <c r="A101" s="700"/>
      <c r="B101" s="701"/>
      <c r="C101" s="701"/>
      <c r="D101" s="11">
        <f t="shared" si="25"/>
        <v>0</v>
      </c>
      <c r="E101" s="73">
        <f t="shared" si="21"/>
        <v>0</v>
      </c>
      <c r="F101" s="566">
        <v>0</v>
      </c>
      <c r="G101" s="192"/>
      <c r="H101" s="11">
        <f t="shared" si="26"/>
        <v>0</v>
      </c>
      <c r="I101" s="73">
        <f t="shared" si="22"/>
        <v>0</v>
      </c>
      <c r="J101" s="183">
        <v>0</v>
      </c>
      <c r="K101" s="192"/>
      <c r="L101" s="11">
        <f t="shared" si="27"/>
        <v>0</v>
      </c>
      <c r="M101" s="73">
        <f t="shared" si="23"/>
        <v>0</v>
      </c>
      <c r="N101" s="184">
        <v>0</v>
      </c>
      <c r="O101" s="664"/>
      <c r="P101" s="10">
        <f t="shared" si="28"/>
        <v>0</v>
      </c>
      <c r="Q101" s="73">
        <f t="shared" si="24"/>
        <v>0</v>
      </c>
      <c r="R101" s="184">
        <v>0</v>
      </c>
    </row>
    <row r="102" spans="1:18" hidden="1" outlineLevel="1">
      <c r="A102" s="700"/>
      <c r="B102" s="701"/>
      <c r="C102" s="701"/>
      <c r="D102" s="11">
        <f t="shared" ref="D102:D146" si="49">SUM(F102-E102)</f>
        <v>0</v>
      </c>
      <c r="E102" s="73">
        <f t="shared" ref="E102:E146" si="50">SUM(F102/108.1*8.1)</f>
        <v>0</v>
      </c>
      <c r="F102" s="566">
        <v>0</v>
      </c>
      <c r="G102" s="192"/>
      <c r="H102" s="11">
        <f t="shared" ref="H102:H146" si="51">SUM(J102-I102)</f>
        <v>0</v>
      </c>
      <c r="I102" s="73">
        <f t="shared" ref="I102:I146" si="52">SUM(J102/108.1*8.1)</f>
        <v>0</v>
      </c>
      <c r="J102" s="183">
        <v>0</v>
      </c>
      <c r="K102" s="192"/>
      <c r="L102" s="11">
        <f t="shared" ref="L102:L146" si="53">SUM(N102-M102)</f>
        <v>0</v>
      </c>
      <c r="M102" s="73">
        <f t="shared" ref="M102:M146" si="54">SUM(N102/108.1*8.1)</f>
        <v>0</v>
      </c>
      <c r="N102" s="184">
        <v>0</v>
      </c>
      <c r="O102" s="664"/>
      <c r="P102" s="10">
        <f t="shared" ref="P102:P146" si="55">SUM(R102-Q102)</f>
        <v>0</v>
      </c>
      <c r="Q102" s="73">
        <f t="shared" ref="Q102:Q146" si="56">SUM(R102/108.1*8.1)</f>
        <v>0</v>
      </c>
      <c r="R102" s="184">
        <v>0</v>
      </c>
    </row>
    <row r="103" spans="1:18" hidden="1" outlineLevel="1">
      <c r="A103" s="730"/>
      <c r="B103" s="731"/>
      <c r="C103" s="731"/>
      <c r="D103" s="61">
        <f t="shared" si="49"/>
        <v>0</v>
      </c>
      <c r="E103" s="457">
        <f t="shared" si="50"/>
        <v>0</v>
      </c>
      <c r="F103" s="189">
        <v>0</v>
      </c>
      <c r="G103" s="192"/>
      <c r="H103" s="61">
        <f t="shared" si="51"/>
        <v>0</v>
      </c>
      <c r="I103" s="457">
        <f t="shared" si="52"/>
        <v>0</v>
      </c>
      <c r="J103" s="187">
        <v>0</v>
      </c>
      <c r="K103" s="192"/>
      <c r="L103" s="61">
        <f t="shared" si="53"/>
        <v>0</v>
      </c>
      <c r="M103" s="457">
        <f t="shared" si="54"/>
        <v>0</v>
      </c>
      <c r="N103" s="185">
        <v>0</v>
      </c>
      <c r="O103" s="664"/>
      <c r="P103" s="60">
        <f t="shared" si="55"/>
        <v>0</v>
      </c>
      <c r="Q103" s="457">
        <f t="shared" si="56"/>
        <v>0</v>
      </c>
      <c r="R103" s="185">
        <v>0</v>
      </c>
    </row>
    <row r="104" spans="1:18" ht="12.75" hidden="1" customHeight="1" outlineLevel="1">
      <c r="A104" s="700"/>
      <c r="B104" s="701"/>
      <c r="C104" s="701"/>
      <c r="D104" s="11">
        <f t="shared" si="49"/>
        <v>0</v>
      </c>
      <c r="E104" s="73">
        <f t="shared" si="50"/>
        <v>0</v>
      </c>
      <c r="F104" s="566">
        <v>0</v>
      </c>
      <c r="G104" s="192"/>
      <c r="H104" s="11">
        <f t="shared" si="51"/>
        <v>0</v>
      </c>
      <c r="I104" s="73">
        <f t="shared" si="52"/>
        <v>0</v>
      </c>
      <c r="J104" s="183">
        <v>0</v>
      </c>
      <c r="K104" s="192"/>
      <c r="L104" s="11">
        <f t="shared" si="53"/>
        <v>0</v>
      </c>
      <c r="M104" s="73">
        <f t="shared" si="54"/>
        <v>0</v>
      </c>
      <c r="N104" s="184">
        <v>0</v>
      </c>
      <c r="O104" s="664"/>
      <c r="P104" s="10">
        <f t="shared" si="55"/>
        <v>0</v>
      </c>
      <c r="Q104" s="73">
        <f t="shared" si="56"/>
        <v>0</v>
      </c>
      <c r="R104" s="184">
        <v>0</v>
      </c>
    </row>
    <row r="105" spans="1:18" ht="12.75" hidden="1" customHeight="1" outlineLevel="1">
      <c r="A105" s="700"/>
      <c r="B105" s="701"/>
      <c r="C105" s="701"/>
      <c r="D105" s="11">
        <f t="shared" si="49"/>
        <v>0</v>
      </c>
      <c r="E105" s="73">
        <f t="shared" si="50"/>
        <v>0</v>
      </c>
      <c r="F105" s="566">
        <v>0</v>
      </c>
      <c r="G105" s="192"/>
      <c r="H105" s="11">
        <f t="shared" si="51"/>
        <v>0</v>
      </c>
      <c r="I105" s="73">
        <f t="shared" si="52"/>
        <v>0</v>
      </c>
      <c r="J105" s="183">
        <v>0</v>
      </c>
      <c r="K105" s="192"/>
      <c r="L105" s="11">
        <f t="shared" si="53"/>
        <v>0</v>
      </c>
      <c r="M105" s="73">
        <f t="shared" si="54"/>
        <v>0</v>
      </c>
      <c r="N105" s="184">
        <v>0</v>
      </c>
      <c r="O105" s="664"/>
      <c r="P105" s="10">
        <f t="shared" si="55"/>
        <v>0</v>
      </c>
      <c r="Q105" s="73">
        <f t="shared" si="56"/>
        <v>0</v>
      </c>
      <c r="R105" s="184">
        <v>0</v>
      </c>
    </row>
    <row r="106" spans="1:18" ht="12.75" hidden="1" customHeight="1" outlineLevel="1">
      <c r="A106" s="728"/>
      <c r="B106" s="729"/>
      <c r="C106" s="729"/>
      <c r="D106" s="27">
        <f t="shared" si="49"/>
        <v>0</v>
      </c>
      <c r="E106" s="458">
        <f t="shared" si="50"/>
        <v>0</v>
      </c>
      <c r="F106" s="574">
        <v>0</v>
      </c>
      <c r="G106" s="192"/>
      <c r="H106" s="27">
        <f t="shared" si="51"/>
        <v>0</v>
      </c>
      <c r="I106" s="458">
        <f t="shared" si="52"/>
        <v>0</v>
      </c>
      <c r="J106" s="188">
        <v>0</v>
      </c>
      <c r="K106" s="192"/>
      <c r="L106" s="27">
        <f t="shared" si="53"/>
        <v>0</v>
      </c>
      <c r="M106" s="458">
        <f t="shared" si="54"/>
        <v>0</v>
      </c>
      <c r="N106" s="186">
        <v>0</v>
      </c>
      <c r="O106" s="664"/>
      <c r="P106" s="652">
        <f t="shared" si="55"/>
        <v>0</v>
      </c>
      <c r="Q106" s="458">
        <f t="shared" si="56"/>
        <v>0</v>
      </c>
      <c r="R106" s="186">
        <v>0</v>
      </c>
    </row>
    <row r="107" spans="1:18" ht="12.75" hidden="1" customHeight="1" outlineLevel="1">
      <c r="A107" s="700"/>
      <c r="B107" s="701"/>
      <c r="C107" s="701"/>
      <c r="D107" s="11">
        <f t="shared" si="49"/>
        <v>0</v>
      </c>
      <c r="E107" s="73">
        <f t="shared" si="50"/>
        <v>0</v>
      </c>
      <c r="F107" s="566">
        <v>0</v>
      </c>
      <c r="G107" s="192"/>
      <c r="H107" s="11">
        <f t="shared" si="51"/>
        <v>0</v>
      </c>
      <c r="I107" s="73">
        <f t="shared" si="52"/>
        <v>0</v>
      </c>
      <c r="J107" s="183">
        <v>0</v>
      </c>
      <c r="K107" s="192"/>
      <c r="L107" s="11">
        <f t="shared" si="53"/>
        <v>0</v>
      </c>
      <c r="M107" s="73">
        <f t="shared" si="54"/>
        <v>0</v>
      </c>
      <c r="N107" s="184">
        <v>0</v>
      </c>
      <c r="O107" s="664"/>
      <c r="P107" s="10">
        <f t="shared" si="55"/>
        <v>0</v>
      </c>
      <c r="Q107" s="73">
        <f t="shared" si="56"/>
        <v>0</v>
      </c>
      <c r="R107" s="184">
        <v>0</v>
      </c>
    </row>
    <row r="108" spans="1:18" hidden="1" outlineLevel="1">
      <c r="A108" s="700"/>
      <c r="B108" s="701"/>
      <c r="C108" s="701"/>
      <c r="D108" s="11">
        <f t="shared" si="49"/>
        <v>0</v>
      </c>
      <c r="E108" s="73">
        <f t="shared" si="50"/>
        <v>0</v>
      </c>
      <c r="F108" s="566">
        <v>0</v>
      </c>
      <c r="G108" s="192"/>
      <c r="H108" s="11">
        <f t="shared" si="51"/>
        <v>0</v>
      </c>
      <c r="I108" s="73">
        <f t="shared" si="52"/>
        <v>0</v>
      </c>
      <c r="J108" s="183">
        <v>0</v>
      </c>
      <c r="K108" s="192"/>
      <c r="L108" s="11">
        <f t="shared" si="53"/>
        <v>0</v>
      </c>
      <c r="M108" s="73">
        <f t="shared" si="54"/>
        <v>0</v>
      </c>
      <c r="N108" s="184">
        <v>0</v>
      </c>
      <c r="O108" s="664"/>
      <c r="P108" s="10">
        <f t="shared" si="55"/>
        <v>0</v>
      </c>
      <c r="Q108" s="73">
        <f t="shared" si="56"/>
        <v>0</v>
      </c>
      <c r="R108" s="184">
        <v>0</v>
      </c>
    </row>
    <row r="109" spans="1:18" hidden="1" outlineLevel="1">
      <c r="A109" s="700"/>
      <c r="B109" s="701"/>
      <c r="C109" s="701"/>
      <c r="D109" s="11">
        <f t="shared" si="49"/>
        <v>0</v>
      </c>
      <c r="E109" s="73">
        <f t="shared" si="50"/>
        <v>0</v>
      </c>
      <c r="F109" s="566">
        <v>0</v>
      </c>
      <c r="G109" s="192"/>
      <c r="H109" s="11">
        <f t="shared" si="51"/>
        <v>0</v>
      </c>
      <c r="I109" s="73">
        <f t="shared" si="52"/>
        <v>0</v>
      </c>
      <c r="J109" s="183">
        <v>0</v>
      </c>
      <c r="K109" s="192"/>
      <c r="L109" s="11">
        <f t="shared" si="53"/>
        <v>0</v>
      </c>
      <c r="M109" s="73">
        <f t="shared" si="54"/>
        <v>0</v>
      </c>
      <c r="N109" s="184">
        <v>0</v>
      </c>
      <c r="O109" s="664"/>
      <c r="P109" s="10">
        <f t="shared" si="55"/>
        <v>0</v>
      </c>
      <c r="Q109" s="73">
        <f t="shared" si="56"/>
        <v>0</v>
      </c>
      <c r="R109" s="184">
        <v>0</v>
      </c>
    </row>
    <row r="110" spans="1:18" hidden="1" outlineLevel="1">
      <c r="A110" s="700"/>
      <c r="B110" s="701"/>
      <c r="C110" s="701"/>
      <c r="D110" s="11">
        <f t="shared" si="49"/>
        <v>0</v>
      </c>
      <c r="E110" s="73">
        <f t="shared" si="50"/>
        <v>0</v>
      </c>
      <c r="F110" s="566">
        <v>0</v>
      </c>
      <c r="G110" s="192"/>
      <c r="H110" s="11">
        <f t="shared" si="51"/>
        <v>0</v>
      </c>
      <c r="I110" s="73">
        <f t="shared" si="52"/>
        <v>0</v>
      </c>
      <c r="J110" s="183">
        <v>0</v>
      </c>
      <c r="K110" s="192"/>
      <c r="L110" s="11">
        <f t="shared" si="53"/>
        <v>0</v>
      </c>
      <c r="M110" s="73">
        <f t="shared" si="54"/>
        <v>0</v>
      </c>
      <c r="N110" s="184">
        <v>0</v>
      </c>
      <c r="O110" s="664"/>
      <c r="P110" s="10">
        <f t="shared" si="55"/>
        <v>0</v>
      </c>
      <c r="Q110" s="73">
        <f t="shared" si="56"/>
        <v>0</v>
      </c>
      <c r="R110" s="184">
        <v>0</v>
      </c>
    </row>
    <row r="111" spans="1:18" hidden="1" outlineLevel="1">
      <c r="A111" s="730"/>
      <c r="B111" s="731"/>
      <c r="C111" s="731"/>
      <c r="D111" s="61">
        <f t="shared" si="49"/>
        <v>0</v>
      </c>
      <c r="E111" s="457">
        <f t="shared" si="50"/>
        <v>0</v>
      </c>
      <c r="F111" s="189">
        <v>0</v>
      </c>
      <c r="G111" s="192"/>
      <c r="H111" s="61">
        <f t="shared" si="51"/>
        <v>0</v>
      </c>
      <c r="I111" s="457">
        <f t="shared" si="52"/>
        <v>0</v>
      </c>
      <c r="J111" s="187">
        <v>0</v>
      </c>
      <c r="K111" s="192"/>
      <c r="L111" s="61">
        <f t="shared" si="53"/>
        <v>0</v>
      </c>
      <c r="M111" s="457">
        <f t="shared" si="54"/>
        <v>0</v>
      </c>
      <c r="N111" s="185">
        <v>0</v>
      </c>
      <c r="O111" s="664"/>
      <c r="P111" s="60">
        <f t="shared" si="55"/>
        <v>0</v>
      </c>
      <c r="Q111" s="457">
        <f t="shared" si="56"/>
        <v>0</v>
      </c>
      <c r="R111" s="185">
        <v>0</v>
      </c>
    </row>
    <row r="112" spans="1:18" hidden="1" outlineLevel="1">
      <c r="A112" s="700"/>
      <c r="B112" s="701"/>
      <c r="C112" s="701"/>
      <c r="D112" s="11">
        <f t="shared" si="49"/>
        <v>0</v>
      </c>
      <c r="E112" s="73">
        <f t="shared" si="50"/>
        <v>0</v>
      </c>
      <c r="F112" s="566">
        <v>0</v>
      </c>
      <c r="G112" s="192"/>
      <c r="H112" s="11">
        <f t="shared" si="51"/>
        <v>0</v>
      </c>
      <c r="I112" s="73">
        <f t="shared" si="52"/>
        <v>0</v>
      </c>
      <c r="J112" s="183">
        <v>0</v>
      </c>
      <c r="K112" s="192"/>
      <c r="L112" s="11">
        <f t="shared" si="53"/>
        <v>0</v>
      </c>
      <c r="M112" s="73">
        <f t="shared" si="54"/>
        <v>0</v>
      </c>
      <c r="N112" s="184">
        <v>0</v>
      </c>
      <c r="O112" s="664"/>
      <c r="P112" s="10">
        <f t="shared" si="55"/>
        <v>0</v>
      </c>
      <c r="Q112" s="73">
        <f t="shared" si="56"/>
        <v>0</v>
      </c>
      <c r="R112" s="184">
        <v>0</v>
      </c>
    </row>
    <row r="113" spans="1:18" hidden="1" outlineLevel="1">
      <c r="A113" s="700"/>
      <c r="B113" s="701"/>
      <c r="C113" s="701"/>
      <c r="D113" s="11">
        <f t="shared" si="49"/>
        <v>0</v>
      </c>
      <c r="E113" s="73">
        <f t="shared" si="50"/>
        <v>0</v>
      </c>
      <c r="F113" s="566">
        <v>0</v>
      </c>
      <c r="G113" s="192"/>
      <c r="H113" s="11">
        <f t="shared" si="51"/>
        <v>0</v>
      </c>
      <c r="I113" s="73">
        <f t="shared" si="52"/>
        <v>0</v>
      </c>
      <c r="J113" s="183">
        <v>0</v>
      </c>
      <c r="K113" s="192"/>
      <c r="L113" s="11">
        <f t="shared" si="53"/>
        <v>0</v>
      </c>
      <c r="M113" s="73">
        <f t="shared" si="54"/>
        <v>0</v>
      </c>
      <c r="N113" s="184">
        <v>0</v>
      </c>
      <c r="O113" s="664"/>
      <c r="P113" s="10">
        <f t="shared" si="55"/>
        <v>0</v>
      </c>
      <c r="Q113" s="73">
        <f t="shared" si="56"/>
        <v>0</v>
      </c>
      <c r="R113" s="184">
        <v>0</v>
      </c>
    </row>
    <row r="114" spans="1:18" hidden="1" outlineLevel="1">
      <c r="A114" s="728"/>
      <c r="B114" s="729"/>
      <c r="C114" s="729"/>
      <c r="D114" s="27">
        <f t="shared" si="49"/>
        <v>0</v>
      </c>
      <c r="E114" s="458">
        <f t="shared" si="50"/>
        <v>0</v>
      </c>
      <c r="F114" s="574">
        <v>0</v>
      </c>
      <c r="G114" s="192"/>
      <c r="H114" s="27">
        <f t="shared" si="51"/>
        <v>0</v>
      </c>
      <c r="I114" s="458">
        <f t="shared" si="52"/>
        <v>0</v>
      </c>
      <c r="J114" s="188">
        <v>0</v>
      </c>
      <c r="K114" s="192"/>
      <c r="L114" s="27">
        <f t="shared" si="53"/>
        <v>0</v>
      </c>
      <c r="M114" s="458">
        <f t="shared" si="54"/>
        <v>0</v>
      </c>
      <c r="N114" s="186">
        <v>0</v>
      </c>
      <c r="O114" s="664"/>
      <c r="P114" s="652">
        <f t="shared" si="55"/>
        <v>0</v>
      </c>
      <c r="Q114" s="458">
        <f t="shared" si="56"/>
        <v>0</v>
      </c>
      <c r="R114" s="186">
        <v>0</v>
      </c>
    </row>
    <row r="115" spans="1:18" hidden="1" outlineLevel="1">
      <c r="A115" s="700"/>
      <c r="B115" s="701"/>
      <c r="C115" s="701"/>
      <c r="D115" s="11">
        <f t="shared" si="49"/>
        <v>0</v>
      </c>
      <c r="E115" s="73">
        <f t="shared" si="50"/>
        <v>0</v>
      </c>
      <c r="F115" s="566">
        <v>0</v>
      </c>
      <c r="G115" s="192"/>
      <c r="H115" s="11">
        <f t="shared" si="51"/>
        <v>0</v>
      </c>
      <c r="I115" s="73">
        <f t="shared" si="52"/>
        <v>0</v>
      </c>
      <c r="J115" s="183">
        <v>0</v>
      </c>
      <c r="K115" s="192"/>
      <c r="L115" s="11">
        <f t="shared" si="53"/>
        <v>0</v>
      </c>
      <c r="M115" s="73">
        <f t="shared" si="54"/>
        <v>0</v>
      </c>
      <c r="N115" s="184">
        <v>0</v>
      </c>
      <c r="O115" s="664"/>
      <c r="P115" s="10">
        <f t="shared" si="55"/>
        <v>0</v>
      </c>
      <c r="Q115" s="73">
        <f t="shared" si="56"/>
        <v>0</v>
      </c>
      <c r="R115" s="184">
        <v>0</v>
      </c>
    </row>
    <row r="116" spans="1:18" hidden="1" outlineLevel="1">
      <c r="A116" s="700"/>
      <c r="B116" s="701"/>
      <c r="C116" s="701"/>
      <c r="D116" s="11">
        <f t="shared" si="49"/>
        <v>0</v>
      </c>
      <c r="E116" s="73">
        <f t="shared" si="50"/>
        <v>0</v>
      </c>
      <c r="F116" s="566">
        <v>0</v>
      </c>
      <c r="G116" s="192"/>
      <c r="H116" s="11">
        <f t="shared" si="51"/>
        <v>0</v>
      </c>
      <c r="I116" s="73">
        <f t="shared" si="52"/>
        <v>0</v>
      </c>
      <c r="J116" s="183">
        <v>0</v>
      </c>
      <c r="K116" s="192"/>
      <c r="L116" s="11">
        <f t="shared" si="53"/>
        <v>0</v>
      </c>
      <c r="M116" s="73">
        <f t="shared" si="54"/>
        <v>0</v>
      </c>
      <c r="N116" s="184">
        <v>0</v>
      </c>
      <c r="O116" s="664"/>
      <c r="P116" s="10">
        <f t="shared" si="55"/>
        <v>0</v>
      </c>
      <c r="Q116" s="73">
        <f t="shared" si="56"/>
        <v>0</v>
      </c>
      <c r="R116" s="184">
        <v>0</v>
      </c>
    </row>
    <row r="117" spans="1:18" hidden="1" outlineLevel="1">
      <c r="A117" s="700"/>
      <c r="B117" s="701"/>
      <c r="C117" s="701"/>
      <c r="D117" s="11">
        <f t="shared" si="49"/>
        <v>0</v>
      </c>
      <c r="E117" s="73">
        <f t="shared" si="50"/>
        <v>0</v>
      </c>
      <c r="F117" s="566">
        <v>0</v>
      </c>
      <c r="G117" s="192"/>
      <c r="H117" s="11">
        <f t="shared" si="51"/>
        <v>0</v>
      </c>
      <c r="I117" s="73">
        <f t="shared" si="52"/>
        <v>0</v>
      </c>
      <c r="J117" s="183">
        <v>0</v>
      </c>
      <c r="K117" s="192"/>
      <c r="L117" s="11">
        <f t="shared" si="53"/>
        <v>0</v>
      </c>
      <c r="M117" s="73">
        <f t="shared" si="54"/>
        <v>0</v>
      </c>
      <c r="N117" s="184">
        <v>0</v>
      </c>
      <c r="O117" s="664"/>
      <c r="P117" s="10">
        <f t="shared" si="55"/>
        <v>0</v>
      </c>
      <c r="Q117" s="73">
        <f t="shared" si="56"/>
        <v>0</v>
      </c>
      <c r="R117" s="184">
        <v>0</v>
      </c>
    </row>
    <row r="118" spans="1:18" hidden="1" outlineLevel="1">
      <c r="A118" s="700"/>
      <c r="B118" s="701"/>
      <c r="C118" s="701"/>
      <c r="D118" s="11">
        <f t="shared" si="49"/>
        <v>0</v>
      </c>
      <c r="E118" s="73">
        <f t="shared" si="50"/>
        <v>0</v>
      </c>
      <c r="F118" s="566">
        <v>0</v>
      </c>
      <c r="G118" s="192"/>
      <c r="H118" s="11">
        <f t="shared" si="51"/>
        <v>0</v>
      </c>
      <c r="I118" s="73">
        <f t="shared" si="52"/>
        <v>0</v>
      </c>
      <c r="J118" s="183">
        <v>0</v>
      </c>
      <c r="K118" s="192"/>
      <c r="L118" s="11">
        <f t="shared" si="53"/>
        <v>0</v>
      </c>
      <c r="M118" s="73">
        <f t="shared" si="54"/>
        <v>0</v>
      </c>
      <c r="N118" s="184">
        <v>0</v>
      </c>
      <c r="O118" s="664"/>
      <c r="P118" s="10">
        <f t="shared" si="55"/>
        <v>0</v>
      </c>
      <c r="Q118" s="73">
        <f t="shared" si="56"/>
        <v>0</v>
      </c>
      <c r="R118" s="184">
        <v>0</v>
      </c>
    </row>
    <row r="119" spans="1:18" hidden="1" outlineLevel="1">
      <c r="A119" s="730"/>
      <c r="B119" s="731"/>
      <c r="C119" s="731"/>
      <c r="D119" s="61">
        <f t="shared" si="49"/>
        <v>0</v>
      </c>
      <c r="E119" s="457">
        <f t="shared" si="50"/>
        <v>0</v>
      </c>
      <c r="F119" s="189">
        <v>0</v>
      </c>
      <c r="G119" s="192"/>
      <c r="H119" s="61">
        <f t="shared" si="51"/>
        <v>0</v>
      </c>
      <c r="I119" s="457">
        <f t="shared" si="52"/>
        <v>0</v>
      </c>
      <c r="J119" s="187">
        <v>0</v>
      </c>
      <c r="K119" s="192"/>
      <c r="L119" s="61">
        <f t="shared" si="53"/>
        <v>0</v>
      </c>
      <c r="M119" s="457">
        <f t="shared" si="54"/>
        <v>0</v>
      </c>
      <c r="N119" s="185">
        <v>0</v>
      </c>
      <c r="O119" s="664"/>
      <c r="P119" s="60">
        <f t="shared" si="55"/>
        <v>0</v>
      </c>
      <c r="Q119" s="457">
        <f t="shared" si="56"/>
        <v>0</v>
      </c>
      <c r="R119" s="185">
        <v>0</v>
      </c>
    </row>
    <row r="120" spans="1:18" hidden="1" outlineLevel="1">
      <c r="A120" s="700"/>
      <c r="B120" s="701"/>
      <c r="C120" s="701"/>
      <c r="D120" s="11">
        <f t="shared" ref="D120" si="57">SUM(F120-E120)</f>
        <v>0</v>
      </c>
      <c r="E120" s="73">
        <f t="shared" ref="E120" si="58">SUM(F120/108.1*8.1)</f>
        <v>0</v>
      </c>
      <c r="F120" s="566">
        <v>0</v>
      </c>
      <c r="G120" s="192"/>
      <c r="H120" s="11">
        <f t="shared" ref="H120" si="59">SUM(J120-I120)</f>
        <v>0</v>
      </c>
      <c r="I120" s="73">
        <f t="shared" ref="I120" si="60">SUM(J120/108.1*8.1)</f>
        <v>0</v>
      </c>
      <c r="J120" s="183">
        <v>0</v>
      </c>
      <c r="K120" s="192"/>
      <c r="L120" s="11">
        <f t="shared" ref="L120" si="61">SUM(N120-M120)</f>
        <v>0</v>
      </c>
      <c r="M120" s="73">
        <f t="shared" ref="M120" si="62">SUM(N120/108.1*8.1)</f>
        <v>0</v>
      </c>
      <c r="N120" s="184">
        <v>0</v>
      </c>
      <c r="O120" s="664"/>
      <c r="P120" s="10">
        <f t="shared" ref="P120" si="63">SUM(R120-Q120)</f>
        <v>0</v>
      </c>
      <c r="Q120" s="73">
        <f t="shared" ref="Q120" si="64">SUM(R120/108.1*8.1)</f>
        <v>0</v>
      </c>
      <c r="R120" s="184">
        <v>0</v>
      </c>
    </row>
    <row r="121" spans="1:18" hidden="1" outlineLevel="1">
      <c r="A121" s="700"/>
      <c r="B121" s="701"/>
      <c r="C121" s="701"/>
      <c r="D121" s="11">
        <f t="shared" si="49"/>
        <v>0</v>
      </c>
      <c r="E121" s="73">
        <f t="shared" si="50"/>
        <v>0</v>
      </c>
      <c r="F121" s="566">
        <v>0</v>
      </c>
      <c r="G121" s="192"/>
      <c r="H121" s="11">
        <f t="shared" si="51"/>
        <v>0</v>
      </c>
      <c r="I121" s="73">
        <f t="shared" si="52"/>
        <v>0</v>
      </c>
      <c r="J121" s="183">
        <v>0</v>
      </c>
      <c r="K121" s="192"/>
      <c r="L121" s="11">
        <f t="shared" si="53"/>
        <v>0</v>
      </c>
      <c r="M121" s="73">
        <f t="shared" si="54"/>
        <v>0</v>
      </c>
      <c r="N121" s="184">
        <v>0</v>
      </c>
      <c r="O121" s="664"/>
      <c r="P121" s="10">
        <f t="shared" si="55"/>
        <v>0</v>
      </c>
      <c r="Q121" s="73">
        <f t="shared" si="56"/>
        <v>0</v>
      </c>
      <c r="R121" s="184">
        <v>0</v>
      </c>
    </row>
    <row r="122" spans="1:18" hidden="1" outlineLevel="1">
      <c r="A122" s="728"/>
      <c r="B122" s="729"/>
      <c r="C122" s="729"/>
      <c r="D122" s="27">
        <f t="shared" si="49"/>
        <v>0</v>
      </c>
      <c r="E122" s="458">
        <f t="shared" si="50"/>
        <v>0</v>
      </c>
      <c r="F122" s="574">
        <v>0</v>
      </c>
      <c r="G122" s="192"/>
      <c r="H122" s="27">
        <f t="shared" si="51"/>
        <v>0</v>
      </c>
      <c r="I122" s="458">
        <f t="shared" si="52"/>
        <v>0</v>
      </c>
      <c r="J122" s="188">
        <v>0</v>
      </c>
      <c r="K122" s="192"/>
      <c r="L122" s="27">
        <f t="shared" si="53"/>
        <v>0</v>
      </c>
      <c r="M122" s="458">
        <f t="shared" si="54"/>
        <v>0</v>
      </c>
      <c r="N122" s="186">
        <v>0</v>
      </c>
      <c r="O122" s="664"/>
      <c r="P122" s="652">
        <f t="shared" si="55"/>
        <v>0</v>
      </c>
      <c r="Q122" s="458">
        <f t="shared" si="56"/>
        <v>0</v>
      </c>
      <c r="R122" s="186">
        <v>0</v>
      </c>
    </row>
    <row r="123" spans="1:18" hidden="1" outlineLevel="1">
      <c r="A123" s="700"/>
      <c r="B123" s="701"/>
      <c r="C123" s="701"/>
      <c r="D123" s="11">
        <f t="shared" si="49"/>
        <v>0</v>
      </c>
      <c r="E123" s="73">
        <f t="shared" si="50"/>
        <v>0</v>
      </c>
      <c r="F123" s="566">
        <v>0</v>
      </c>
      <c r="G123" s="192"/>
      <c r="H123" s="11">
        <f t="shared" si="51"/>
        <v>0</v>
      </c>
      <c r="I123" s="73">
        <f t="shared" si="52"/>
        <v>0</v>
      </c>
      <c r="J123" s="183">
        <v>0</v>
      </c>
      <c r="K123" s="192"/>
      <c r="L123" s="11">
        <f t="shared" si="53"/>
        <v>0</v>
      </c>
      <c r="M123" s="73">
        <f t="shared" si="54"/>
        <v>0</v>
      </c>
      <c r="N123" s="184">
        <v>0</v>
      </c>
      <c r="O123" s="664"/>
      <c r="P123" s="10">
        <f t="shared" si="55"/>
        <v>0</v>
      </c>
      <c r="Q123" s="73">
        <f t="shared" si="56"/>
        <v>0</v>
      </c>
      <c r="R123" s="184">
        <v>0</v>
      </c>
    </row>
    <row r="124" spans="1:18" hidden="1" outlineLevel="1">
      <c r="A124" s="700"/>
      <c r="B124" s="701"/>
      <c r="C124" s="701"/>
      <c r="D124" s="11">
        <f t="shared" ref="D124" si="65">SUM(F124-E124)</f>
        <v>0</v>
      </c>
      <c r="E124" s="73">
        <f t="shared" ref="E124" si="66">SUM(F124/108.1*8.1)</f>
        <v>0</v>
      </c>
      <c r="F124" s="566">
        <v>0</v>
      </c>
      <c r="G124" s="192"/>
      <c r="H124" s="11">
        <f t="shared" ref="H124" si="67">SUM(J124-I124)</f>
        <v>0</v>
      </c>
      <c r="I124" s="73">
        <f t="shared" ref="I124" si="68">SUM(J124/108.1*8.1)</f>
        <v>0</v>
      </c>
      <c r="J124" s="183">
        <v>0</v>
      </c>
      <c r="K124" s="192"/>
      <c r="L124" s="11">
        <f t="shared" ref="L124" si="69">SUM(N124-M124)</f>
        <v>0</v>
      </c>
      <c r="M124" s="73">
        <f t="shared" ref="M124" si="70">SUM(N124/108.1*8.1)</f>
        <v>0</v>
      </c>
      <c r="N124" s="184">
        <v>0</v>
      </c>
      <c r="O124" s="664"/>
      <c r="P124" s="10">
        <f t="shared" ref="P124" si="71">SUM(R124-Q124)</f>
        <v>0</v>
      </c>
      <c r="Q124" s="73">
        <f t="shared" ref="Q124" si="72">SUM(R124/108.1*8.1)</f>
        <v>0</v>
      </c>
      <c r="R124" s="184">
        <v>0</v>
      </c>
    </row>
    <row r="125" spans="1:18" hidden="1" outlineLevel="1">
      <c r="A125" s="700"/>
      <c r="B125" s="701"/>
      <c r="C125" s="701"/>
      <c r="D125" s="11">
        <f t="shared" si="49"/>
        <v>0</v>
      </c>
      <c r="E125" s="73">
        <f t="shared" si="50"/>
        <v>0</v>
      </c>
      <c r="F125" s="566">
        <v>0</v>
      </c>
      <c r="G125" s="192"/>
      <c r="H125" s="11">
        <f t="shared" si="51"/>
        <v>0</v>
      </c>
      <c r="I125" s="73">
        <f t="shared" si="52"/>
        <v>0</v>
      </c>
      <c r="J125" s="183">
        <v>0</v>
      </c>
      <c r="K125" s="192"/>
      <c r="L125" s="11">
        <f t="shared" si="53"/>
        <v>0</v>
      </c>
      <c r="M125" s="73">
        <f t="shared" si="54"/>
        <v>0</v>
      </c>
      <c r="N125" s="184">
        <v>0</v>
      </c>
      <c r="O125" s="664"/>
      <c r="P125" s="10">
        <f t="shared" si="55"/>
        <v>0</v>
      </c>
      <c r="Q125" s="73">
        <f t="shared" si="56"/>
        <v>0</v>
      </c>
      <c r="R125" s="184">
        <v>0</v>
      </c>
    </row>
    <row r="126" spans="1:18" hidden="1" outlineLevel="1">
      <c r="A126" s="700"/>
      <c r="B126" s="701"/>
      <c r="C126" s="701"/>
      <c r="D126" s="11">
        <f t="shared" ref="D126:D130" si="73">SUM(F126-E126)</f>
        <v>0</v>
      </c>
      <c r="E126" s="73">
        <f t="shared" ref="E126:E130" si="74">SUM(F126/108.1*8.1)</f>
        <v>0</v>
      </c>
      <c r="F126" s="566">
        <v>0</v>
      </c>
      <c r="G126" s="192"/>
      <c r="H126" s="11">
        <f t="shared" ref="H126:H130" si="75">SUM(J126-I126)</f>
        <v>0</v>
      </c>
      <c r="I126" s="73">
        <f t="shared" ref="I126:I130" si="76">SUM(J126/108.1*8.1)</f>
        <v>0</v>
      </c>
      <c r="J126" s="183">
        <v>0</v>
      </c>
      <c r="K126" s="192"/>
      <c r="L126" s="11">
        <f t="shared" ref="L126:L130" si="77">SUM(N126-M126)</f>
        <v>0</v>
      </c>
      <c r="M126" s="73">
        <f t="shared" ref="M126:M130" si="78">SUM(N126/108.1*8.1)</f>
        <v>0</v>
      </c>
      <c r="N126" s="184">
        <v>0</v>
      </c>
      <c r="O126" s="664"/>
      <c r="P126" s="10">
        <f t="shared" ref="P126:P130" si="79">SUM(R126-Q126)</f>
        <v>0</v>
      </c>
      <c r="Q126" s="73">
        <f t="shared" ref="Q126:Q130" si="80">SUM(R126/108.1*8.1)</f>
        <v>0</v>
      </c>
      <c r="R126" s="184">
        <v>0</v>
      </c>
    </row>
    <row r="127" spans="1:18" hidden="1" outlineLevel="1">
      <c r="A127" s="730"/>
      <c r="B127" s="731"/>
      <c r="C127" s="731"/>
      <c r="D127" s="61">
        <f t="shared" si="73"/>
        <v>0</v>
      </c>
      <c r="E127" s="457">
        <f t="shared" si="74"/>
        <v>0</v>
      </c>
      <c r="F127" s="189">
        <v>0</v>
      </c>
      <c r="G127" s="192"/>
      <c r="H127" s="61">
        <f t="shared" si="75"/>
        <v>0</v>
      </c>
      <c r="I127" s="457">
        <f t="shared" si="76"/>
        <v>0</v>
      </c>
      <c r="J127" s="187">
        <v>0</v>
      </c>
      <c r="K127" s="192"/>
      <c r="L127" s="61">
        <f t="shared" si="77"/>
        <v>0</v>
      </c>
      <c r="M127" s="457">
        <f t="shared" si="78"/>
        <v>0</v>
      </c>
      <c r="N127" s="185">
        <v>0</v>
      </c>
      <c r="O127" s="664"/>
      <c r="P127" s="60">
        <f t="shared" si="79"/>
        <v>0</v>
      </c>
      <c r="Q127" s="457">
        <f t="shared" si="80"/>
        <v>0</v>
      </c>
      <c r="R127" s="185">
        <v>0</v>
      </c>
    </row>
    <row r="128" spans="1:18" hidden="1" outlineLevel="1">
      <c r="A128" s="700"/>
      <c r="B128" s="701"/>
      <c r="C128" s="701"/>
      <c r="D128" s="11">
        <f t="shared" si="73"/>
        <v>0</v>
      </c>
      <c r="E128" s="73">
        <f t="shared" si="74"/>
        <v>0</v>
      </c>
      <c r="F128" s="566">
        <v>0</v>
      </c>
      <c r="G128" s="192"/>
      <c r="H128" s="11">
        <f t="shared" si="75"/>
        <v>0</v>
      </c>
      <c r="I128" s="73">
        <f t="shared" si="76"/>
        <v>0</v>
      </c>
      <c r="J128" s="183">
        <v>0</v>
      </c>
      <c r="K128" s="192"/>
      <c r="L128" s="11">
        <f t="shared" si="77"/>
        <v>0</v>
      </c>
      <c r="M128" s="73">
        <f t="shared" si="78"/>
        <v>0</v>
      </c>
      <c r="N128" s="184">
        <v>0</v>
      </c>
      <c r="O128" s="664"/>
      <c r="P128" s="10">
        <f t="shared" si="79"/>
        <v>0</v>
      </c>
      <c r="Q128" s="73">
        <f t="shared" si="80"/>
        <v>0</v>
      </c>
      <c r="R128" s="184">
        <v>0</v>
      </c>
    </row>
    <row r="129" spans="1:18" hidden="1" outlineLevel="1">
      <c r="A129" s="700"/>
      <c r="B129" s="701"/>
      <c r="C129" s="701"/>
      <c r="D129" s="11">
        <f t="shared" si="73"/>
        <v>0</v>
      </c>
      <c r="E129" s="73">
        <f t="shared" si="74"/>
        <v>0</v>
      </c>
      <c r="F129" s="566">
        <v>0</v>
      </c>
      <c r="G129" s="192"/>
      <c r="H129" s="11">
        <f t="shared" si="75"/>
        <v>0</v>
      </c>
      <c r="I129" s="73">
        <f t="shared" si="76"/>
        <v>0</v>
      </c>
      <c r="J129" s="183">
        <v>0</v>
      </c>
      <c r="K129" s="192"/>
      <c r="L129" s="11">
        <f t="shared" si="77"/>
        <v>0</v>
      </c>
      <c r="M129" s="73">
        <f t="shared" si="78"/>
        <v>0</v>
      </c>
      <c r="N129" s="184">
        <v>0</v>
      </c>
      <c r="O129" s="664"/>
      <c r="P129" s="10">
        <f t="shared" si="79"/>
        <v>0</v>
      </c>
      <c r="Q129" s="73">
        <f t="shared" si="80"/>
        <v>0</v>
      </c>
      <c r="R129" s="184">
        <v>0</v>
      </c>
    </row>
    <row r="130" spans="1:18" hidden="1" outlineLevel="1">
      <c r="A130" s="728"/>
      <c r="B130" s="729"/>
      <c r="C130" s="729"/>
      <c r="D130" s="27">
        <f t="shared" si="73"/>
        <v>0</v>
      </c>
      <c r="E130" s="458">
        <f t="shared" si="74"/>
        <v>0</v>
      </c>
      <c r="F130" s="574">
        <v>0</v>
      </c>
      <c r="G130" s="192"/>
      <c r="H130" s="27">
        <f t="shared" si="75"/>
        <v>0</v>
      </c>
      <c r="I130" s="458">
        <f t="shared" si="76"/>
        <v>0</v>
      </c>
      <c r="J130" s="188">
        <v>0</v>
      </c>
      <c r="K130" s="192"/>
      <c r="L130" s="27">
        <f t="shared" si="77"/>
        <v>0</v>
      </c>
      <c r="M130" s="458">
        <f t="shared" si="78"/>
        <v>0</v>
      </c>
      <c r="N130" s="186">
        <v>0</v>
      </c>
      <c r="O130" s="664"/>
      <c r="P130" s="652">
        <f t="shared" si="79"/>
        <v>0</v>
      </c>
      <c r="Q130" s="458">
        <f t="shared" si="80"/>
        <v>0</v>
      </c>
      <c r="R130" s="186">
        <v>0</v>
      </c>
    </row>
    <row r="131" spans="1:18" hidden="1" outlineLevel="1">
      <c r="A131" s="700"/>
      <c r="B131" s="701"/>
      <c r="C131" s="701"/>
      <c r="D131" s="11">
        <f t="shared" si="49"/>
        <v>0</v>
      </c>
      <c r="E131" s="73">
        <f t="shared" si="50"/>
        <v>0</v>
      </c>
      <c r="F131" s="566">
        <v>0</v>
      </c>
      <c r="G131" s="192"/>
      <c r="H131" s="11">
        <f t="shared" si="51"/>
        <v>0</v>
      </c>
      <c r="I131" s="73">
        <f t="shared" si="52"/>
        <v>0</v>
      </c>
      <c r="J131" s="183">
        <v>0</v>
      </c>
      <c r="K131" s="192"/>
      <c r="L131" s="11">
        <f t="shared" si="53"/>
        <v>0</v>
      </c>
      <c r="M131" s="73">
        <f t="shared" si="54"/>
        <v>0</v>
      </c>
      <c r="N131" s="184">
        <v>0</v>
      </c>
      <c r="O131" s="664"/>
      <c r="P131" s="10">
        <f t="shared" si="55"/>
        <v>0</v>
      </c>
      <c r="Q131" s="73">
        <f t="shared" si="56"/>
        <v>0</v>
      </c>
      <c r="R131" s="184">
        <v>0</v>
      </c>
    </row>
    <row r="132" spans="1:18" hidden="1" outlineLevel="1">
      <c r="A132" s="700"/>
      <c r="B132" s="701"/>
      <c r="C132" s="701"/>
      <c r="D132" s="11">
        <f t="shared" si="49"/>
        <v>0</v>
      </c>
      <c r="E132" s="73">
        <f t="shared" si="50"/>
        <v>0</v>
      </c>
      <c r="F132" s="566">
        <v>0</v>
      </c>
      <c r="G132" s="192"/>
      <c r="H132" s="11">
        <f t="shared" si="51"/>
        <v>0</v>
      </c>
      <c r="I132" s="73">
        <f t="shared" si="52"/>
        <v>0</v>
      </c>
      <c r="J132" s="183">
        <v>0</v>
      </c>
      <c r="K132" s="192"/>
      <c r="L132" s="11">
        <f t="shared" si="53"/>
        <v>0</v>
      </c>
      <c r="M132" s="73">
        <f t="shared" si="54"/>
        <v>0</v>
      </c>
      <c r="N132" s="184">
        <v>0</v>
      </c>
      <c r="O132" s="664"/>
      <c r="P132" s="10">
        <f t="shared" si="55"/>
        <v>0</v>
      </c>
      <c r="Q132" s="73">
        <f t="shared" si="56"/>
        <v>0</v>
      </c>
      <c r="R132" s="184">
        <v>0</v>
      </c>
    </row>
    <row r="133" spans="1:18" hidden="1" outlineLevel="1">
      <c r="A133" s="700"/>
      <c r="B133" s="701"/>
      <c r="C133" s="701"/>
      <c r="D133" s="11">
        <f t="shared" si="49"/>
        <v>0</v>
      </c>
      <c r="E133" s="73">
        <f t="shared" si="50"/>
        <v>0</v>
      </c>
      <c r="F133" s="566">
        <v>0</v>
      </c>
      <c r="G133" s="192"/>
      <c r="H133" s="11">
        <f t="shared" si="51"/>
        <v>0</v>
      </c>
      <c r="I133" s="73">
        <f t="shared" si="52"/>
        <v>0</v>
      </c>
      <c r="J133" s="183">
        <v>0</v>
      </c>
      <c r="K133" s="192"/>
      <c r="L133" s="11">
        <f t="shared" si="53"/>
        <v>0</v>
      </c>
      <c r="M133" s="73">
        <f t="shared" si="54"/>
        <v>0</v>
      </c>
      <c r="N133" s="184">
        <v>0</v>
      </c>
      <c r="O133" s="664"/>
      <c r="P133" s="10">
        <f t="shared" si="55"/>
        <v>0</v>
      </c>
      <c r="Q133" s="73">
        <f t="shared" si="56"/>
        <v>0</v>
      </c>
      <c r="R133" s="184">
        <v>0</v>
      </c>
    </row>
    <row r="134" spans="1:18" hidden="1" outlineLevel="1">
      <c r="A134" s="700"/>
      <c r="B134" s="701"/>
      <c r="C134" s="701"/>
      <c r="D134" s="11">
        <f t="shared" si="49"/>
        <v>0</v>
      </c>
      <c r="E134" s="73">
        <f t="shared" si="50"/>
        <v>0</v>
      </c>
      <c r="F134" s="566">
        <v>0</v>
      </c>
      <c r="G134" s="192"/>
      <c r="H134" s="11">
        <f t="shared" si="51"/>
        <v>0</v>
      </c>
      <c r="I134" s="73">
        <f t="shared" si="52"/>
        <v>0</v>
      </c>
      <c r="J134" s="183">
        <v>0</v>
      </c>
      <c r="K134" s="192"/>
      <c r="L134" s="11">
        <f t="shared" si="53"/>
        <v>0</v>
      </c>
      <c r="M134" s="73">
        <f t="shared" si="54"/>
        <v>0</v>
      </c>
      <c r="N134" s="184">
        <v>0</v>
      </c>
      <c r="O134" s="664"/>
      <c r="P134" s="10">
        <f t="shared" si="55"/>
        <v>0</v>
      </c>
      <c r="Q134" s="73">
        <f t="shared" si="56"/>
        <v>0</v>
      </c>
      <c r="R134" s="184">
        <v>0</v>
      </c>
    </row>
    <row r="135" spans="1:18" hidden="1" outlineLevel="1">
      <c r="A135" s="730"/>
      <c r="B135" s="731"/>
      <c r="C135" s="731"/>
      <c r="D135" s="61">
        <f t="shared" si="49"/>
        <v>0</v>
      </c>
      <c r="E135" s="457">
        <f t="shared" si="50"/>
        <v>0</v>
      </c>
      <c r="F135" s="189">
        <v>0</v>
      </c>
      <c r="G135" s="192"/>
      <c r="H135" s="61">
        <f t="shared" si="51"/>
        <v>0</v>
      </c>
      <c r="I135" s="457">
        <f t="shared" si="52"/>
        <v>0</v>
      </c>
      <c r="J135" s="187">
        <v>0</v>
      </c>
      <c r="K135" s="192"/>
      <c r="L135" s="61">
        <f t="shared" si="53"/>
        <v>0</v>
      </c>
      <c r="M135" s="457">
        <f t="shared" si="54"/>
        <v>0</v>
      </c>
      <c r="N135" s="185">
        <v>0</v>
      </c>
      <c r="O135" s="664"/>
      <c r="P135" s="60">
        <f t="shared" si="55"/>
        <v>0</v>
      </c>
      <c r="Q135" s="457">
        <f t="shared" si="56"/>
        <v>0</v>
      </c>
      <c r="R135" s="185">
        <v>0</v>
      </c>
    </row>
    <row r="136" spans="1:18" hidden="1" outlineLevel="1">
      <c r="A136" s="700"/>
      <c r="B136" s="701"/>
      <c r="C136" s="701"/>
      <c r="D136" s="11">
        <f t="shared" si="49"/>
        <v>0</v>
      </c>
      <c r="E136" s="73">
        <f t="shared" si="50"/>
        <v>0</v>
      </c>
      <c r="F136" s="566">
        <v>0</v>
      </c>
      <c r="G136" s="192"/>
      <c r="H136" s="11">
        <f t="shared" si="51"/>
        <v>0</v>
      </c>
      <c r="I136" s="73">
        <f t="shared" si="52"/>
        <v>0</v>
      </c>
      <c r="J136" s="183">
        <v>0</v>
      </c>
      <c r="K136" s="192"/>
      <c r="L136" s="11">
        <f t="shared" si="53"/>
        <v>0</v>
      </c>
      <c r="M136" s="73">
        <f t="shared" si="54"/>
        <v>0</v>
      </c>
      <c r="N136" s="184">
        <v>0</v>
      </c>
      <c r="O136" s="664"/>
      <c r="P136" s="10">
        <f t="shared" si="55"/>
        <v>0</v>
      </c>
      <c r="Q136" s="73">
        <f t="shared" si="56"/>
        <v>0</v>
      </c>
      <c r="R136" s="184">
        <v>0</v>
      </c>
    </row>
    <row r="137" spans="1:18" hidden="1" outlineLevel="1">
      <c r="A137" s="700"/>
      <c r="B137" s="701"/>
      <c r="C137" s="701"/>
      <c r="D137" s="11">
        <f t="shared" si="49"/>
        <v>0</v>
      </c>
      <c r="E137" s="73">
        <f t="shared" si="50"/>
        <v>0</v>
      </c>
      <c r="F137" s="566">
        <v>0</v>
      </c>
      <c r="G137" s="192"/>
      <c r="H137" s="11">
        <f t="shared" si="51"/>
        <v>0</v>
      </c>
      <c r="I137" s="73">
        <f t="shared" si="52"/>
        <v>0</v>
      </c>
      <c r="J137" s="183">
        <v>0</v>
      </c>
      <c r="K137" s="192"/>
      <c r="L137" s="11">
        <f t="shared" si="53"/>
        <v>0</v>
      </c>
      <c r="M137" s="73">
        <f t="shared" si="54"/>
        <v>0</v>
      </c>
      <c r="N137" s="184">
        <v>0</v>
      </c>
      <c r="O137" s="664"/>
      <c r="P137" s="10">
        <f t="shared" si="55"/>
        <v>0</v>
      </c>
      <c r="Q137" s="73">
        <f t="shared" si="56"/>
        <v>0</v>
      </c>
      <c r="R137" s="184">
        <v>0</v>
      </c>
    </row>
    <row r="138" spans="1:18" hidden="1" outlineLevel="1">
      <c r="A138" s="728"/>
      <c r="B138" s="729"/>
      <c r="C138" s="729"/>
      <c r="D138" s="27">
        <f t="shared" si="49"/>
        <v>0</v>
      </c>
      <c r="E138" s="458">
        <f t="shared" si="50"/>
        <v>0</v>
      </c>
      <c r="F138" s="574">
        <v>0</v>
      </c>
      <c r="G138" s="192"/>
      <c r="H138" s="27">
        <f t="shared" si="51"/>
        <v>0</v>
      </c>
      <c r="I138" s="458">
        <f t="shared" si="52"/>
        <v>0</v>
      </c>
      <c r="J138" s="188">
        <v>0</v>
      </c>
      <c r="K138" s="192"/>
      <c r="L138" s="27">
        <f t="shared" si="53"/>
        <v>0</v>
      </c>
      <c r="M138" s="458">
        <f t="shared" si="54"/>
        <v>0</v>
      </c>
      <c r="N138" s="186">
        <v>0</v>
      </c>
      <c r="O138" s="664"/>
      <c r="P138" s="652">
        <f t="shared" si="55"/>
        <v>0</v>
      </c>
      <c r="Q138" s="458">
        <f t="shared" si="56"/>
        <v>0</v>
      </c>
      <c r="R138" s="186">
        <v>0</v>
      </c>
    </row>
    <row r="139" spans="1:18" hidden="1" outlineLevel="1">
      <c r="A139" s="700"/>
      <c r="B139" s="701"/>
      <c r="C139" s="701"/>
      <c r="D139" s="11">
        <f t="shared" si="49"/>
        <v>0</v>
      </c>
      <c r="E139" s="73">
        <f t="shared" si="50"/>
        <v>0</v>
      </c>
      <c r="F139" s="566">
        <v>0</v>
      </c>
      <c r="G139" s="192"/>
      <c r="H139" s="11">
        <f t="shared" si="51"/>
        <v>0</v>
      </c>
      <c r="I139" s="73">
        <f t="shared" si="52"/>
        <v>0</v>
      </c>
      <c r="J139" s="183">
        <v>0</v>
      </c>
      <c r="K139" s="192"/>
      <c r="L139" s="11">
        <f t="shared" si="53"/>
        <v>0</v>
      </c>
      <c r="M139" s="73">
        <f t="shared" si="54"/>
        <v>0</v>
      </c>
      <c r="N139" s="184">
        <v>0</v>
      </c>
      <c r="O139" s="664"/>
      <c r="P139" s="10">
        <f t="shared" si="55"/>
        <v>0</v>
      </c>
      <c r="Q139" s="73">
        <f t="shared" si="56"/>
        <v>0</v>
      </c>
      <c r="R139" s="184">
        <v>0</v>
      </c>
    </row>
    <row r="140" spans="1:18" hidden="1" outlineLevel="1">
      <c r="A140" s="700"/>
      <c r="B140" s="701"/>
      <c r="C140" s="701"/>
      <c r="D140" s="11">
        <f t="shared" si="49"/>
        <v>0</v>
      </c>
      <c r="E140" s="73">
        <f t="shared" si="50"/>
        <v>0</v>
      </c>
      <c r="F140" s="566">
        <v>0</v>
      </c>
      <c r="G140" s="192"/>
      <c r="H140" s="11">
        <f t="shared" si="51"/>
        <v>0</v>
      </c>
      <c r="I140" s="73">
        <f t="shared" si="52"/>
        <v>0</v>
      </c>
      <c r="J140" s="183">
        <v>0</v>
      </c>
      <c r="K140" s="192"/>
      <c r="L140" s="11">
        <f t="shared" si="53"/>
        <v>0</v>
      </c>
      <c r="M140" s="73">
        <f t="shared" si="54"/>
        <v>0</v>
      </c>
      <c r="N140" s="184">
        <v>0</v>
      </c>
      <c r="O140" s="664"/>
      <c r="P140" s="10">
        <f t="shared" si="55"/>
        <v>0</v>
      </c>
      <c r="Q140" s="73">
        <f t="shared" si="56"/>
        <v>0</v>
      </c>
      <c r="R140" s="184">
        <v>0</v>
      </c>
    </row>
    <row r="141" spans="1:18" hidden="1" outlineLevel="1">
      <c r="A141" s="700"/>
      <c r="B141" s="701"/>
      <c r="C141" s="701"/>
      <c r="D141" s="11">
        <f t="shared" si="49"/>
        <v>0</v>
      </c>
      <c r="E141" s="73">
        <f t="shared" si="50"/>
        <v>0</v>
      </c>
      <c r="F141" s="566">
        <v>0</v>
      </c>
      <c r="G141" s="192"/>
      <c r="H141" s="11">
        <f t="shared" si="51"/>
        <v>0</v>
      </c>
      <c r="I141" s="73">
        <f t="shared" si="52"/>
        <v>0</v>
      </c>
      <c r="J141" s="183">
        <v>0</v>
      </c>
      <c r="K141" s="192"/>
      <c r="L141" s="11">
        <f t="shared" si="53"/>
        <v>0</v>
      </c>
      <c r="M141" s="73">
        <f t="shared" si="54"/>
        <v>0</v>
      </c>
      <c r="N141" s="184">
        <v>0</v>
      </c>
      <c r="O141" s="664"/>
      <c r="P141" s="10">
        <f t="shared" si="55"/>
        <v>0</v>
      </c>
      <c r="Q141" s="73">
        <f t="shared" si="56"/>
        <v>0</v>
      </c>
      <c r="R141" s="184">
        <v>0</v>
      </c>
    </row>
    <row r="142" spans="1:18" hidden="1" outlineLevel="1">
      <c r="A142" s="700"/>
      <c r="B142" s="701"/>
      <c r="C142" s="701"/>
      <c r="D142" s="11">
        <f t="shared" si="49"/>
        <v>0</v>
      </c>
      <c r="E142" s="73">
        <f t="shared" si="50"/>
        <v>0</v>
      </c>
      <c r="F142" s="566">
        <v>0</v>
      </c>
      <c r="G142" s="192"/>
      <c r="H142" s="11">
        <f t="shared" si="51"/>
        <v>0</v>
      </c>
      <c r="I142" s="73">
        <f t="shared" si="52"/>
        <v>0</v>
      </c>
      <c r="J142" s="183">
        <v>0</v>
      </c>
      <c r="K142" s="192"/>
      <c r="L142" s="11">
        <f t="shared" si="53"/>
        <v>0</v>
      </c>
      <c r="M142" s="73">
        <f t="shared" si="54"/>
        <v>0</v>
      </c>
      <c r="N142" s="184">
        <v>0</v>
      </c>
      <c r="O142" s="664"/>
      <c r="P142" s="10">
        <f t="shared" si="55"/>
        <v>0</v>
      </c>
      <c r="Q142" s="73">
        <f t="shared" si="56"/>
        <v>0</v>
      </c>
      <c r="R142" s="184">
        <v>0</v>
      </c>
    </row>
    <row r="143" spans="1:18" hidden="1" outlineLevel="1">
      <c r="A143" s="730"/>
      <c r="B143" s="731"/>
      <c r="C143" s="731"/>
      <c r="D143" s="61">
        <f t="shared" si="49"/>
        <v>0</v>
      </c>
      <c r="E143" s="457">
        <f t="shared" si="50"/>
        <v>0</v>
      </c>
      <c r="F143" s="189">
        <v>0</v>
      </c>
      <c r="G143" s="192"/>
      <c r="H143" s="61">
        <f t="shared" si="51"/>
        <v>0</v>
      </c>
      <c r="I143" s="457">
        <f t="shared" si="52"/>
        <v>0</v>
      </c>
      <c r="J143" s="187">
        <v>0</v>
      </c>
      <c r="K143" s="192"/>
      <c r="L143" s="61">
        <f t="shared" si="53"/>
        <v>0</v>
      </c>
      <c r="M143" s="457">
        <f t="shared" si="54"/>
        <v>0</v>
      </c>
      <c r="N143" s="185">
        <v>0</v>
      </c>
      <c r="O143" s="664"/>
      <c r="P143" s="60">
        <f t="shared" si="55"/>
        <v>0</v>
      </c>
      <c r="Q143" s="457">
        <f t="shared" si="56"/>
        <v>0</v>
      </c>
      <c r="R143" s="185">
        <v>0</v>
      </c>
    </row>
    <row r="144" spans="1:18" hidden="1" outlineLevel="1">
      <c r="A144" s="700"/>
      <c r="B144" s="701"/>
      <c r="C144" s="701"/>
      <c r="D144" s="11">
        <f t="shared" si="49"/>
        <v>0</v>
      </c>
      <c r="E144" s="73">
        <f t="shared" si="50"/>
        <v>0</v>
      </c>
      <c r="F144" s="566">
        <v>0</v>
      </c>
      <c r="G144" s="192"/>
      <c r="H144" s="11">
        <f t="shared" si="51"/>
        <v>0</v>
      </c>
      <c r="I144" s="73">
        <f t="shared" si="52"/>
        <v>0</v>
      </c>
      <c r="J144" s="183">
        <v>0</v>
      </c>
      <c r="K144" s="192"/>
      <c r="L144" s="11">
        <f t="shared" si="53"/>
        <v>0</v>
      </c>
      <c r="M144" s="73">
        <f t="shared" si="54"/>
        <v>0</v>
      </c>
      <c r="N144" s="184">
        <v>0</v>
      </c>
      <c r="O144" s="664"/>
      <c r="P144" s="10">
        <f t="shared" si="55"/>
        <v>0</v>
      </c>
      <c r="Q144" s="73">
        <f t="shared" si="56"/>
        <v>0</v>
      </c>
      <c r="R144" s="184">
        <v>0</v>
      </c>
    </row>
    <row r="145" spans="1:25" hidden="1" outlineLevel="1">
      <c r="A145" s="700"/>
      <c r="B145" s="701"/>
      <c r="C145" s="701"/>
      <c r="D145" s="11">
        <f t="shared" si="49"/>
        <v>0</v>
      </c>
      <c r="E145" s="73">
        <f t="shared" si="50"/>
        <v>0</v>
      </c>
      <c r="F145" s="566">
        <v>0</v>
      </c>
      <c r="G145" s="195"/>
      <c r="H145" s="11">
        <f t="shared" si="51"/>
        <v>0</v>
      </c>
      <c r="I145" s="73">
        <f t="shared" si="52"/>
        <v>0</v>
      </c>
      <c r="J145" s="183">
        <v>0</v>
      </c>
      <c r="K145" s="195"/>
      <c r="L145" s="11">
        <f t="shared" si="53"/>
        <v>0</v>
      </c>
      <c r="M145" s="73">
        <f t="shared" si="54"/>
        <v>0</v>
      </c>
      <c r="N145" s="184">
        <v>0</v>
      </c>
      <c r="O145" s="45"/>
      <c r="P145" s="10">
        <f t="shared" si="55"/>
        <v>0</v>
      </c>
      <c r="Q145" s="73">
        <f t="shared" si="56"/>
        <v>0</v>
      </c>
      <c r="R145" s="184">
        <v>0</v>
      </c>
      <c r="T145" s="15"/>
      <c r="U145" s="15"/>
      <c r="V145" s="15"/>
      <c r="W145" s="15"/>
      <c r="X145" s="15"/>
      <c r="Y145" s="15"/>
    </row>
    <row r="146" spans="1:25" hidden="1" outlineLevel="1">
      <c r="A146" s="700"/>
      <c r="B146" s="701"/>
      <c r="C146" s="701"/>
      <c r="D146" s="11">
        <f t="shared" si="49"/>
        <v>0</v>
      </c>
      <c r="E146" s="73">
        <f t="shared" si="50"/>
        <v>0</v>
      </c>
      <c r="F146" s="566">
        <v>0</v>
      </c>
      <c r="G146" s="192"/>
      <c r="H146" s="11">
        <f t="shared" si="51"/>
        <v>0</v>
      </c>
      <c r="I146" s="73">
        <f t="shared" si="52"/>
        <v>0</v>
      </c>
      <c r="J146" s="183">
        <v>0</v>
      </c>
      <c r="K146" s="192"/>
      <c r="L146" s="11">
        <f t="shared" si="53"/>
        <v>0</v>
      </c>
      <c r="M146" s="73">
        <f t="shared" si="54"/>
        <v>0</v>
      </c>
      <c r="N146" s="184">
        <v>0</v>
      </c>
      <c r="O146" s="664"/>
      <c r="P146" s="10">
        <f t="shared" si="55"/>
        <v>0</v>
      </c>
      <c r="Q146" s="73">
        <f t="shared" si="56"/>
        <v>0</v>
      </c>
      <c r="R146" s="184">
        <v>0</v>
      </c>
    </row>
    <row r="147" spans="1:25" s="15" customFormat="1" ht="15" collapsed="1">
      <c r="A147" s="13"/>
      <c r="B147" s="646" t="str">
        <f>Sprache!G37</f>
        <v>Total     V. Bau- und Nebenarbeiten</v>
      </c>
      <c r="C147" s="14"/>
      <c r="D147" s="56">
        <f>SUM(D58:D146)</f>
        <v>0</v>
      </c>
      <c r="E147" s="55">
        <f>SUM(E58:E146)</f>
        <v>0</v>
      </c>
      <c r="F147" s="571">
        <f>SUM(F58:F146)</f>
        <v>0</v>
      </c>
      <c r="G147" s="196"/>
      <c r="H147" s="56">
        <f>SUM(H58:H146)</f>
        <v>0</v>
      </c>
      <c r="I147" s="55">
        <f>SUM(I58:I146)</f>
        <v>0</v>
      </c>
      <c r="J147" s="55">
        <f>SUM(J58:J146)</f>
        <v>0</v>
      </c>
      <c r="K147" s="196"/>
      <c r="L147" s="56">
        <f>SUM(L58:L146)</f>
        <v>0</v>
      </c>
      <c r="M147" s="55">
        <f>SUM(M58:M146)</f>
        <v>0</v>
      </c>
      <c r="N147" s="57">
        <f>SUM(N58:N146)</f>
        <v>0</v>
      </c>
      <c r="O147" s="672"/>
      <c r="P147" s="55">
        <f>SUM(P58:P146)</f>
        <v>0</v>
      </c>
      <c r="Q147" s="55">
        <f>SUM(Q58:Q146)</f>
        <v>0</v>
      </c>
      <c r="R147" s="57">
        <f>SUM(R58:R146)</f>
        <v>0</v>
      </c>
      <c r="T147" s="230"/>
      <c r="U147" s="230"/>
      <c r="V147" s="230"/>
      <c r="W147" s="230"/>
      <c r="X147" s="230"/>
      <c r="Y147" s="230"/>
    </row>
    <row r="148" spans="1:25">
      <c r="A148" s="39"/>
      <c r="B148" s="12"/>
      <c r="C148" s="12"/>
      <c r="D148" s="22"/>
      <c r="E148" s="12"/>
      <c r="F148" s="575"/>
      <c r="G148" s="196"/>
      <c r="H148" s="22"/>
      <c r="I148" s="12"/>
      <c r="J148" s="12"/>
      <c r="K148" s="196"/>
      <c r="L148" s="22"/>
      <c r="M148" s="12"/>
      <c r="N148" s="40"/>
      <c r="O148" s="672"/>
      <c r="P148" s="12"/>
      <c r="Q148" s="12"/>
      <c r="R148" s="40"/>
      <c r="T148" s="230"/>
      <c r="U148" s="230"/>
      <c r="V148" s="230"/>
      <c r="W148" s="230"/>
      <c r="X148" s="230"/>
      <c r="Y148" s="230"/>
    </row>
    <row r="149" spans="1:25" s="230" customFormat="1" ht="17.100000000000001" customHeight="1">
      <c r="A149" s="647" t="str">
        <f>Sprache!G38</f>
        <v>VI. Technische Arbeiten (Honorare Projektierung+Bauleitung)</v>
      </c>
      <c r="B149" s="12"/>
      <c r="C149" s="456" t="str">
        <f>Sprache!$G$53</f>
        <v>Effektiver MWST</v>
      </c>
      <c r="D149" s="21"/>
      <c r="E149" s="20"/>
      <c r="F149" s="573"/>
      <c r="G149" s="192"/>
      <c r="H149" s="21"/>
      <c r="I149" s="20"/>
      <c r="J149" s="19"/>
      <c r="K149" s="192"/>
      <c r="L149" s="21"/>
      <c r="M149" s="20"/>
      <c r="N149" s="38"/>
      <c r="O149" s="664"/>
      <c r="P149" s="19"/>
      <c r="Q149" s="20"/>
      <c r="R149" s="38"/>
      <c r="T149" s="2"/>
      <c r="U149" s="2"/>
      <c r="V149" s="2"/>
      <c r="W149" s="2"/>
      <c r="X149" s="2"/>
      <c r="Y149" s="2"/>
    </row>
    <row r="150" spans="1:25" s="230" customFormat="1" ht="17.100000000000001" customHeight="1">
      <c r="A150" s="41"/>
      <c r="B150" s="26" t="str">
        <f>Sprache!G39</f>
        <v>Rechnungsperiode vom 01.01.2011 bis 31.12.2017</v>
      </c>
      <c r="C150" s="637">
        <v>0.08</v>
      </c>
      <c r="D150" s="168">
        <f t="shared" ref="D150:R150" si="81">SUM(D151:D153)</f>
        <v>0</v>
      </c>
      <c r="E150" s="58">
        <f t="shared" si="81"/>
        <v>0</v>
      </c>
      <c r="F150" s="576">
        <f t="shared" si="81"/>
        <v>0</v>
      </c>
      <c r="G150" s="192"/>
      <c r="H150" s="168">
        <f t="shared" si="81"/>
        <v>0</v>
      </c>
      <c r="I150" s="58">
        <f t="shared" si="81"/>
        <v>0</v>
      </c>
      <c r="J150" s="58">
        <f t="shared" si="81"/>
        <v>0</v>
      </c>
      <c r="K150" s="192"/>
      <c r="L150" s="168">
        <f>SUM(L151:L153)</f>
        <v>0</v>
      </c>
      <c r="M150" s="58">
        <f>SUM(M151:M153)</f>
        <v>0</v>
      </c>
      <c r="N150" s="59">
        <f>SUM(N151:N153)</f>
        <v>0</v>
      </c>
      <c r="O150" s="664"/>
      <c r="P150" s="58">
        <f t="shared" si="81"/>
        <v>0</v>
      </c>
      <c r="Q150" s="58">
        <f t="shared" si="81"/>
        <v>0</v>
      </c>
      <c r="R150" s="59">
        <f t="shared" si="81"/>
        <v>0</v>
      </c>
      <c r="T150" s="2"/>
      <c r="U150" s="2"/>
      <c r="V150" s="2"/>
      <c r="W150" s="2"/>
      <c r="X150" s="2"/>
      <c r="Y150" s="2"/>
    </row>
    <row r="151" spans="1:25">
      <c r="A151" s="730"/>
      <c r="B151" s="731"/>
      <c r="C151" s="731"/>
      <c r="D151" s="61">
        <f>SUM(F151-E151)</f>
        <v>0</v>
      </c>
      <c r="E151" s="457">
        <f>SUM(F151*$C$150/(1+$C$150))</f>
        <v>0</v>
      </c>
      <c r="F151" s="189">
        <v>0</v>
      </c>
      <c r="G151" s="192"/>
      <c r="H151" s="61">
        <f>SUM(J151-I151)</f>
        <v>0</v>
      </c>
      <c r="I151" s="457">
        <f>SUM(J151*$C$150/(1+$C$150))</f>
        <v>0</v>
      </c>
      <c r="J151" s="183">
        <v>0</v>
      </c>
      <c r="K151" s="192"/>
      <c r="L151" s="61">
        <f>SUM(N151-M151)</f>
        <v>0</v>
      </c>
      <c r="M151" s="457">
        <f>SUM(N151*$C$150/(1+$C$150))</f>
        <v>0</v>
      </c>
      <c r="N151" s="185">
        <v>0</v>
      </c>
      <c r="O151" s="664"/>
      <c r="P151" s="60">
        <f>SUM(R151-Q151)</f>
        <v>0</v>
      </c>
      <c r="Q151" s="457">
        <f>SUM(R151*$C$150/(1+$C$150))</f>
        <v>0</v>
      </c>
      <c r="R151" s="185">
        <v>0</v>
      </c>
    </row>
    <row r="152" spans="1:25">
      <c r="A152" s="700"/>
      <c r="B152" s="701"/>
      <c r="C152" s="701"/>
      <c r="D152" s="11">
        <f>SUM(F152-E152)</f>
        <v>0</v>
      </c>
      <c r="E152" s="73">
        <f t="shared" ref="E152:E153" si="82">SUM(F152*$C$150/(1+$C$150))</f>
        <v>0</v>
      </c>
      <c r="F152" s="566">
        <v>0</v>
      </c>
      <c r="G152" s="192"/>
      <c r="H152" s="11">
        <f>SUM(J152-I152)</f>
        <v>0</v>
      </c>
      <c r="I152" s="73">
        <f t="shared" ref="I152:I153" si="83">SUM(J152*$C$150/(1+$C$150))</f>
        <v>0</v>
      </c>
      <c r="J152" s="183">
        <v>0</v>
      </c>
      <c r="K152" s="192"/>
      <c r="L152" s="11">
        <f>SUM(N152-M152)</f>
        <v>0</v>
      </c>
      <c r="M152" s="73">
        <f t="shared" ref="M152:M153" si="84">SUM(N152*$C$150/(1+$C$150))</f>
        <v>0</v>
      </c>
      <c r="N152" s="184">
        <v>0</v>
      </c>
      <c r="O152" s="664"/>
      <c r="P152" s="10">
        <f>SUM(R152-Q152)</f>
        <v>0</v>
      </c>
      <c r="Q152" s="73">
        <f t="shared" ref="Q152:Q153" si="85">SUM(R152*$C$150/(1+$C$150))</f>
        <v>0</v>
      </c>
      <c r="R152" s="184">
        <v>0</v>
      </c>
    </row>
    <row r="153" spans="1:25">
      <c r="A153" s="728"/>
      <c r="B153" s="729"/>
      <c r="C153" s="729"/>
      <c r="D153" s="27">
        <f>SUM(F153-E153)</f>
        <v>0</v>
      </c>
      <c r="E153" s="458">
        <f t="shared" si="82"/>
        <v>0</v>
      </c>
      <c r="F153" s="566">
        <v>0</v>
      </c>
      <c r="G153" s="196"/>
      <c r="H153" s="27">
        <f>SUM(J153-I153)</f>
        <v>0</v>
      </c>
      <c r="I153" s="458">
        <f t="shared" si="83"/>
        <v>0</v>
      </c>
      <c r="J153" s="183">
        <v>0</v>
      </c>
      <c r="K153" s="196"/>
      <c r="L153" s="27">
        <f>SUM(N153-M153)</f>
        <v>0</v>
      </c>
      <c r="M153" s="458">
        <f t="shared" si="84"/>
        <v>0</v>
      </c>
      <c r="N153" s="184">
        <v>0</v>
      </c>
      <c r="O153" s="672"/>
      <c r="P153" s="652">
        <f>SUM(R153-Q153)</f>
        <v>0</v>
      </c>
      <c r="Q153" s="458">
        <f t="shared" si="85"/>
        <v>0</v>
      </c>
      <c r="R153" s="184">
        <v>0</v>
      </c>
      <c r="T153" s="230"/>
      <c r="U153" s="230"/>
      <c r="V153" s="230"/>
      <c r="W153" s="230"/>
      <c r="X153" s="230"/>
      <c r="Y153" s="230"/>
    </row>
    <row r="154" spans="1:25">
      <c r="A154" s="39"/>
      <c r="B154" s="12"/>
      <c r="C154" s="12"/>
      <c r="D154" s="22"/>
      <c r="E154" s="455"/>
      <c r="F154" s="575"/>
      <c r="G154" s="196"/>
      <c r="H154" s="22"/>
      <c r="I154" s="455"/>
      <c r="J154" s="12"/>
      <c r="K154" s="196"/>
      <c r="L154" s="22"/>
      <c r="M154" s="455"/>
      <c r="N154" s="40"/>
      <c r="O154" s="672"/>
      <c r="P154" s="12"/>
      <c r="Q154" s="455"/>
      <c r="R154" s="40"/>
      <c r="T154" s="230"/>
      <c r="U154" s="230"/>
      <c r="V154" s="230"/>
      <c r="W154" s="230"/>
      <c r="X154" s="230"/>
      <c r="Y154" s="230"/>
    </row>
    <row r="155" spans="1:25" s="230" customFormat="1" ht="17.100000000000001" customHeight="1">
      <c r="A155" s="647" t="str">
        <f>Sprache!G38</f>
        <v>VI. Technische Arbeiten (Honorare Projektierung+Bauleitung)</v>
      </c>
      <c r="B155" s="12"/>
      <c r="C155" s="456" t="str">
        <f>Sprache!$G$53</f>
        <v>Effektiver MWST</v>
      </c>
      <c r="D155" s="21"/>
      <c r="E155" s="459"/>
      <c r="F155" s="573"/>
      <c r="G155" s="192"/>
      <c r="H155" s="21"/>
      <c r="I155" s="459"/>
      <c r="J155" s="19"/>
      <c r="K155" s="192"/>
      <c r="L155" s="21"/>
      <c r="M155" s="459"/>
      <c r="N155" s="38"/>
      <c r="O155" s="664"/>
      <c r="P155" s="19"/>
      <c r="Q155" s="459"/>
      <c r="R155" s="38"/>
      <c r="T155" s="2"/>
      <c r="U155" s="2"/>
      <c r="V155" s="2"/>
      <c r="W155" s="2"/>
      <c r="X155" s="2"/>
      <c r="Y155" s="2"/>
    </row>
    <row r="156" spans="1:25" s="230" customFormat="1" ht="17.100000000000001" customHeight="1">
      <c r="A156" s="41"/>
      <c r="B156" s="26" t="str">
        <f>Sprache!G40</f>
        <v>Rechnungsperiode ab 01.01.2018 bis 31.12.2023</v>
      </c>
      <c r="C156" s="637">
        <v>7.6999999999999999E-2</v>
      </c>
      <c r="D156" s="168">
        <f t="shared" ref="D156:R156" si="86">SUM(D157:D159)</f>
        <v>0</v>
      </c>
      <c r="E156" s="404">
        <f t="shared" si="86"/>
        <v>0</v>
      </c>
      <c r="F156" s="576">
        <f t="shared" si="86"/>
        <v>0</v>
      </c>
      <c r="G156" s="192"/>
      <c r="H156" s="168">
        <f t="shared" si="86"/>
        <v>0</v>
      </c>
      <c r="I156" s="404">
        <f t="shared" si="86"/>
        <v>0</v>
      </c>
      <c r="J156" s="58">
        <f t="shared" si="86"/>
        <v>0</v>
      </c>
      <c r="K156" s="192"/>
      <c r="L156" s="168">
        <f>SUM(L157:L159)</f>
        <v>0</v>
      </c>
      <c r="M156" s="404">
        <f>SUM(M157:M159)</f>
        <v>0</v>
      </c>
      <c r="N156" s="59">
        <f>SUM(N157:N159)</f>
        <v>0</v>
      </c>
      <c r="O156" s="664"/>
      <c r="P156" s="58">
        <f t="shared" si="86"/>
        <v>0</v>
      </c>
      <c r="Q156" s="404">
        <f t="shared" si="86"/>
        <v>0</v>
      </c>
      <c r="R156" s="59">
        <f t="shared" si="86"/>
        <v>0</v>
      </c>
      <c r="T156" s="2"/>
      <c r="U156" s="2"/>
      <c r="V156" s="2"/>
      <c r="W156" s="2"/>
      <c r="X156" s="2"/>
      <c r="Y156" s="2"/>
    </row>
    <row r="157" spans="1:25">
      <c r="A157" s="730"/>
      <c r="B157" s="731"/>
      <c r="C157" s="731"/>
      <c r="D157" s="61">
        <f>SUM(F157-E157)</f>
        <v>0</v>
      </c>
      <c r="E157" s="457">
        <f>SUM(F157*$C$156/(1+$C$156))</f>
        <v>0</v>
      </c>
      <c r="F157" s="189">
        <v>0</v>
      </c>
      <c r="G157" s="192"/>
      <c r="H157" s="61">
        <f>SUM(J157-I157)</f>
        <v>0</v>
      </c>
      <c r="I157" s="457">
        <f>SUM(J157*$C$156/(1+$C$156))</f>
        <v>0</v>
      </c>
      <c r="J157" s="187">
        <v>0</v>
      </c>
      <c r="K157" s="192"/>
      <c r="L157" s="61">
        <f>SUM(N157-M157)</f>
        <v>0</v>
      </c>
      <c r="M157" s="457">
        <f>SUM(N157*$C$156/(1+$C$156))</f>
        <v>0</v>
      </c>
      <c r="N157" s="185">
        <v>0</v>
      </c>
      <c r="O157" s="664"/>
      <c r="P157" s="60">
        <f>SUM(R157-Q157)</f>
        <v>0</v>
      </c>
      <c r="Q157" s="457">
        <f>SUM(R157*$C$156/(1+$C$156))</f>
        <v>0</v>
      </c>
      <c r="R157" s="185">
        <v>0</v>
      </c>
    </row>
    <row r="158" spans="1:25">
      <c r="A158" s="700"/>
      <c r="B158" s="701"/>
      <c r="C158" s="701"/>
      <c r="D158" s="11">
        <f>SUM(F158-E158)</f>
        <v>0</v>
      </c>
      <c r="E158" s="73">
        <f t="shared" ref="E158:E159" si="87">SUM(F158*$C$156/(1+$C$156))</f>
        <v>0</v>
      </c>
      <c r="F158" s="566">
        <v>0</v>
      </c>
      <c r="G158" s="192"/>
      <c r="H158" s="11">
        <f>SUM(J158-I158)</f>
        <v>0</v>
      </c>
      <c r="I158" s="73">
        <f t="shared" ref="I158:I159" si="88">SUM(J158*$C$156/(1+$C$156))</f>
        <v>0</v>
      </c>
      <c r="J158" s="183">
        <v>0</v>
      </c>
      <c r="K158" s="192"/>
      <c r="L158" s="11">
        <f>SUM(N158-M158)</f>
        <v>0</v>
      </c>
      <c r="M158" s="73">
        <f t="shared" ref="M158:M159" si="89">SUM(N158*$C$156/(1+$C$156))</f>
        <v>0</v>
      </c>
      <c r="N158" s="184">
        <v>0</v>
      </c>
      <c r="O158" s="664"/>
      <c r="P158" s="10">
        <f>SUM(R158-Q158)</f>
        <v>0</v>
      </c>
      <c r="Q158" s="73">
        <f t="shared" ref="Q158:Q159" si="90">SUM(R158*$C$156/(1+$C$156))</f>
        <v>0</v>
      </c>
      <c r="R158" s="184">
        <v>0</v>
      </c>
    </row>
    <row r="159" spans="1:25">
      <c r="A159" s="728"/>
      <c r="B159" s="729"/>
      <c r="C159" s="729"/>
      <c r="D159" s="27">
        <f>SUM(F159-E159)</f>
        <v>0</v>
      </c>
      <c r="E159" s="458">
        <f t="shared" si="87"/>
        <v>0</v>
      </c>
      <c r="F159" s="566">
        <v>0</v>
      </c>
      <c r="G159" s="196"/>
      <c r="H159" s="27">
        <f>SUM(J159-I159)</f>
        <v>0</v>
      </c>
      <c r="I159" s="458">
        <f t="shared" si="88"/>
        <v>0</v>
      </c>
      <c r="J159" s="183">
        <v>0</v>
      </c>
      <c r="K159" s="196"/>
      <c r="L159" s="27">
        <f>SUM(N159-M159)</f>
        <v>0</v>
      </c>
      <c r="M159" s="458">
        <f t="shared" si="89"/>
        <v>0</v>
      </c>
      <c r="N159" s="184">
        <v>0</v>
      </c>
      <c r="O159" s="672"/>
      <c r="P159" s="652">
        <f>SUM(R159-Q159)</f>
        <v>0</v>
      </c>
      <c r="Q159" s="458">
        <f t="shared" si="90"/>
        <v>0</v>
      </c>
      <c r="R159" s="184">
        <v>0</v>
      </c>
      <c r="T159" s="230"/>
      <c r="U159" s="230"/>
      <c r="V159" s="230"/>
      <c r="W159" s="230"/>
      <c r="X159" s="230"/>
      <c r="Y159" s="230"/>
    </row>
    <row r="160" spans="1:25">
      <c r="A160" s="62"/>
      <c r="B160" s="63"/>
      <c r="C160" s="64"/>
      <c r="D160" s="61"/>
      <c r="E160" s="457"/>
      <c r="F160" s="577"/>
      <c r="G160" s="196"/>
      <c r="H160" s="61"/>
      <c r="I160" s="457"/>
      <c r="J160" s="60"/>
      <c r="K160" s="196"/>
      <c r="L160" s="61"/>
      <c r="M160" s="457"/>
      <c r="N160" s="65"/>
      <c r="O160" s="672"/>
      <c r="P160" s="60"/>
      <c r="Q160" s="457"/>
      <c r="R160" s="65"/>
      <c r="T160" s="230"/>
      <c r="U160" s="230"/>
      <c r="V160" s="230"/>
      <c r="W160" s="230"/>
      <c r="X160" s="230"/>
      <c r="Y160" s="230"/>
    </row>
    <row r="161" spans="1:29" s="230" customFormat="1" ht="17.100000000000001" customHeight="1">
      <c r="A161" s="647" t="str">
        <f>Sprache!G38</f>
        <v>VI. Technische Arbeiten (Honorare Projektierung+Bauleitung)</v>
      </c>
      <c r="B161" s="12"/>
      <c r="C161" s="456" t="str">
        <f>Sprache!$G$53</f>
        <v>Effektiver MWST</v>
      </c>
      <c r="D161" s="11"/>
      <c r="E161" s="73"/>
      <c r="F161" s="578"/>
      <c r="G161" s="192"/>
      <c r="H161" s="11"/>
      <c r="I161" s="73"/>
      <c r="J161" s="10"/>
      <c r="K161" s="192"/>
      <c r="L161" s="11"/>
      <c r="M161" s="73"/>
      <c r="N161" s="42"/>
      <c r="O161" s="664"/>
      <c r="P161" s="10"/>
      <c r="Q161" s="73"/>
      <c r="R161" s="42"/>
      <c r="T161" s="2"/>
      <c r="U161" s="2"/>
      <c r="V161" s="2"/>
      <c r="W161" s="2"/>
      <c r="X161" s="2"/>
      <c r="Y161" s="2"/>
    </row>
    <row r="162" spans="1:29" s="230" customFormat="1" ht="17.100000000000001" customHeight="1">
      <c r="A162" s="66"/>
      <c r="B162" s="67" t="str">
        <f>Sprache!G41</f>
        <v>Rechnungsperiode ab 01.01.2024</v>
      </c>
      <c r="C162" s="638">
        <v>8.1000000000000003E-2</v>
      </c>
      <c r="D162" s="461">
        <f>SUM(D163:D170)</f>
        <v>0</v>
      </c>
      <c r="E162" s="460">
        <f>SUM(E163:E170)</f>
        <v>0</v>
      </c>
      <c r="F162" s="579">
        <f>SUM(F163:F170)</f>
        <v>0</v>
      </c>
      <c r="G162" s="195"/>
      <c r="H162" s="461">
        <f>SUM(H163:H170)</f>
        <v>0</v>
      </c>
      <c r="I162" s="460">
        <f>SUM(I163:I170)</f>
        <v>0</v>
      </c>
      <c r="J162" s="460">
        <f>SUM(J163:J170)</f>
        <v>0</v>
      </c>
      <c r="K162" s="195"/>
      <c r="L162" s="461">
        <f>SUM(L163:L170)</f>
        <v>0</v>
      </c>
      <c r="M162" s="460">
        <f>SUM(M163:M170)</f>
        <v>0</v>
      </c>
      <c r="N162" s="462">
        <f>SUM(N163:N170)</f>
        <v>0</v>
      </c>
      <c r="O162" s="45"/>
      <c r="P162" s="460">
        <f>SUM(P163:P170)</f>
        <v>0</v>
      </c>
      <c r="Q162" s="460">
        <f>SUM(Q163:Q170)</f>
        <v>0</v>
      </c>
      <c r="R162" s="462">
        <f>SUM(R163:R170)</f>
        <v>0</v>
      </c>
      <c r="T162" s="2"/>
      <c r="U162" s="2"/>
      <c r="V162" s="2"/>
      <c r="W162" s="2"/>
      <c r="X162" s="2"/>
      <c r="Y162" s="2"/>
    </row>
    <row r="163" spans="1:29">
      <c r="A163" s="700"/>
      <c r="B163" s="701"/>
      <c r="C163" s="701"/>
      <c r="D163" s="11">
        <f t="shared" ref="D163:D167" si="91">SUM(F163-E163)</f>
        <v>0</v>
      </c>
      <c r="E163" s="73">
        <f t="shared" ref="E163:E170" si="92">SUM(F163*$C$162/(1+$C$162))</f>
        <v>0</v>
      </c>
      <c r="F163" s="566">
        <v>0</v>
      </c>
      <c r="G163" s="192"/>
      <c r="H163" s="11">
        <f t="shared" ref="H163:H167" si="93">SUM(J163-I163)</f>
        <v>0</v>
      </c>
      <c r="I163" s="73">
        <f t="shared" ref="I163:I170" si="94">SUM(J163*$C$162/(1+$C$162))</f>
        <v>0</v>
      </c>
      <c r="J163" s="183">
        <v>0</v>
      </c>
      <c r="K163" s="192"/>
      <c r="L163" s="11">
        <f t="shared" ref="L163:L167" si="95">SUM(N163-M163)</f>
        <v>0</v>
      </c>
      <c r="M163" s="73">
        <f t="shared" ref="M163:M170" si="96">SUM(N163*$C$162/(1+$C$162))</f>
        <v>0</v>
      </c>
      <c r="N163" s="184">
        <v>0</v>
      </c>
      <c r="O163" s="664"/>
      <c r="P163" s="10">
        <f t="shared" ref="P163:P167" si="97">SUM(R163-Q163)</f>
        <v>0</v>
      </c>
      <c r="Q163" s="73">
        <f t="shared" ref="Q163:Q170" si="98">SUM(R163*$C$162/(1+$C$162))</f>
        <v>0</v>
      </c>
      <c r="R163" s="184">
        <v>0</v>
      </c>
    </row>
    <row r="164" spans="1:29">
      <c r="A164" s="700"/>
      <c r="B164" s="701"/>
      <c r="C164" s="701"/>
      <c r="D164" s="11">
        <f t="shared" si="91"/>
        <v>0</v>
      </c>
      <c r="E164" s="73">
        <f t="shared" si="92"/>
        <v>0</v>
      </c>
      <c r="F164" s="566">
        <v>0</v>
      </c>
      <c r="G164" s="192"/>
      <c r="H164" s="11">
        <f t="shared" si="93"/>
        <v>0</v>
      </c>
      <c r="I164" s="73">
        <f t="shared" si="94"/>
        <v>0</v>
      </c>
      <c r="J164" s="183">
        <v>0</v>
      </c>
      <c r="K164" s="192"/>
      <c r="L164" s="11">
        <f t="shared" si="95"/>
        <v>0</v>
      </c>
      <c r="M164" s="73">
        <f t="shared" si="96"/>
        <v>0</v>
      </c>
      <c r="N164" s="184">
        <v>0</v>
      </c>
      <c r="O164" s="664"/>
      <c r="P164" s="10">
        <f t="shared" si="97"/>
        <v>0</v>
      </c>
      <c r="Q164" s="73">
        <f t="shared" si="98"/>
        <v>0</v>
      </c>
      <c r="R164" s="184">
        <v>0</v>
      </c>
    </row>
    <row r="165" spans="1:29">
      <c r="A165" s="700"/>
      <c r="B165" s="701"/>
      <c r="C165" s="701"/>
      <c r="D165" s="11">
        <f t="shared" si="91"/>
        <v>0</v>
      </c>
      <c r="E165" s="73">
        <f t="shared" si="92"/>
        <v>0</v>
      </c>
      <c r="F165" s="566">
        <v>0</v>
      </c>
      <c r="G165" s="192"/>
      <c r="H165" s="11">
        <f t="shared" si="93"/>
        <v>0</v>
      </c>
      <c r="I165" s="73">
        <f t="shared" si="94"/>
        <v>0</v>
      </c>
      <c r="J165" s="183">
        <v>0</v>
      </c>
      <c r="K165" s="192"/>
      <c r="L165" s="11">
        <f t="shared" si="95"/>
        <v>0</v>
      </c>
      <c r="M165" s="73">
        <f t="shared" si="96"/>
        <v>0</v>
      </c>
      <c r="N165" s="184">
        <v>0</v>
      </c>
      <c r="O165" s="664"/>
      <c r="P165" s="10">
        <f t="shared" si="97"/>
        <v>0</v>
      </c>
      <c r="Q165" s="73">
        <f t="shared" si="98"/>
        <v>0</v>
      </c>
      <c r="R165" s="184">
        <v>0</v>
      </c>
    </row>
    <row r="166" spans="1:29">
      <c r="A166" s="700"/>
      <c r="B166" s="701"/>
      <c r="C166" s="701"/>
      <c r="D166" s="11">
        <f t="shared" si="91"/>
        <v>0</v>
      </c>
      <c r="E166" s="73">
        <f t="shared" si="92"/>
        <v>0</v>
      </c>
      <c r="F166" s="566">
        <v>0</v>
      </c>
      <c r="G166" s="192"/>
      <c r="H166" s="11">
        <f t="shared" si="93"/>
        <v>0</v>
      </c>
      <c r="I166" s="73">
        <f t="shared" si="94"/>
        <v>0</v>
      </c>
      <c r="J166" s="183">
        <v>0</v>
      </c>
      <c r="K166" s="192"/>
      <c r="L166" s="11">
        <f t="shared" si="95"/>
        <v>0</v>
      </c>
      <c r="M166" s="73">
        <f t="shared" si="96"/>
        <v>0</v>
      </c>
      <c r="N166" s="184">
        <v>0</v>
      </c>
      <c r="O166" s="664"/>
      <c r="P166" s="10">
        <f t="shared" si="97"/>
        <v>0</v>
      </c>
      <c r="Q166" s="73">
        <f t="shared" si="98"/>
        <v>0</v>
      </c>
      <c r="R166" s="184">
        <v>0</v>
      </c>
    </row>
    <row r="167" spans="1:29" s="24" customFormat="1">
      <c r="A167" s="700"/>
      <c r="B167" s="701"/>
      <c r="C167" s="701"/>
      <c r="D167" s="11">
        <f t="shared" si="91"/>
        <v>0</v>
      </c>
      <c r="E167" s="73">
        <f t="shared" si="92"/>
        <v>0</v>
      </c>
      <c r="F167" s="566">
        <v>0</v>
      </c>
      <c r="G167" s="192"/>
      <c r="H167" s="11">
        <f t="shared" si="93"/>
        <v>0</v>
      </c>
      <c r="I167" s="73">
        <f t="shared" si="94"/>
        <v>0</v>
      </c>
      <c r="J167" s="183">
        <v>0</v>
      </c>
      <c r="K167" s="192"/>
      <c r="L167" s="11">
        <f t="shared" si="95"/>
        <v>0</v>
      </c>
      <c r="M167" s="73">
        <f t="shared" si="96"/>
        <v>0</v>
      </c>
      <c r="N167" s="184">
        <v>0</v>
      </c>
      <c r="O167" s="664"/>
      <c r="P167" s="10">
        <f t="shared" si="97"/>
        <v>0</v>
      </c>
      <c r="Q167" s="73">
        <f t="shared" si="98"/>
        <v>0</v>
      </c>
      <c r="R167" s="184">
        <v>0</v>
      </c>
    </row>
    <row r="168" spans="1:29" s="24" customFormat="1">
      <c r="A168" s="700"/>
      <c r="B168" s="701"/>
      <c r="C168" s="701"/>
      <c r="D168" s="11">
        <f t="shared" ref="D168:D170" si="99">SUM(F168-E168)</f>
        <v>0</v>
      </c>
      <c r="E168" s="73">
        <f t="shared" si="92"/>
        <v>0</v>
      </c>
      <c r="F168" s="566">
        <v>0</v>
      </c>
      <c r="G168" s="192"/>
      <c r="H168" s="11">
        <f t="shared" ref="H168:H170" si="100">SUM(J168-I168)</f>
        <v>0</v>
      </c>
      <c r="I168" s="73">
        <f t="shared" si="94"/>
        <v>0</v>
      </c>
      <c r="J168" s="183">
        <v>0</v>
      </c>
      <c r="K168" s="192"/>
      <c r="L168" s="11">
        <f t="shared" ref="L168:L170" si="101">SUM(N168-M168)</f>
        <v>0</v>
      </c>
      <c r="M168" s="73">
        <f t="shared" si="96"/>
        <v>0</v>
      </c>
      <c r="N168" s="184">
        <v>0</v>
      </c>
      <c r="O168" s="664"/>
      <c r="P168" s="10">
        <f t="shared" ref="P168:P170" si="102">SUM(R168-Q168)</f>
        <v>0</v>
      </c>
      <c r="Q168" s="73">
        <f t="shared" si="98"/>
        <v>0</v>
      </c>
      <c r="R168" s="184">
        <v>0</v>
      </c>
    </row>
    <row r="169" spans="1:29">
      <c r="A169" s="700"/>
      <c r="B169" s="701"/>
      <c r="C169" s="701"/>
      <c r="D169" s="11">
        <f t="shared" si="99"/>
        <v>0</v>
      </c>
      <c r="E169" s="73">
        <f t="shared" si="92"/>
        <v>0</v>
      </c>
      <c r="F169" s="566">
        <v>0</v>
      </c>
      <c r="G169" s="192"/>
      <c r="H169" s="11">
        <f t="shared" si="100"/>
        <v>0</v>
      </c>
      <c r="I169" s="73">
        <f t="shared" si="94"/>
        <v>0</v>
      </c>
      <c r="J169" s="183">
        <v>0</v>
      </c>
      <c r="K169" s="192"/>
      <c r="L169" s="11">
        <f t="shared" si="101"/>
        <v>0</v>
      </c>
      <c r="M169" s="73">
        <f t="shared" si="96"/>
        <v>0</v>
      </c>
      <c r="N169" s="184">
        <v>0</v>
      </c>
      <c r="O169" s="664"/>
      <c r="P169" s="10">
        <f t="shared" si="102"/>
        <v>0</v>
      </c>
      <c r="Q169" s="73">
        <f t="shared" si="98"/>
        <v>0</v>
      </c>
      <c r="R169" s="184">
        <v>0</v>
      </c>
    </row>
    <row r="170" spans="1:29">
      <c r="A170" s="700"/>
      <c r="B170" s="701"/>
      <c r="C170" s="701"/>
      <c r="D170" s="11">
        <f t="shared" si="99"/>
        <v>0</v>
      </c>
      <c r="E170" s="73">
        <f t="shared" si="92"/>
        <v>0</v>
      </c>
      <c r="F170" s="566">
        <v>0</v>
      </c>
      <c r="G170" s="195"/>
      <c r="H170" s="11">
        <f t="shared" si="100"/>
        <v>0</v>
      </c>
      <c r="I170" s="73">
        <f t="shared" si="94"/>
        <v>0</v>
      </c>
      <c r="J170" s="183">
        <v>0</v>
      </c>
      <c r="K170" s="195"/>
      <c r="L170" s="11">
        <f t="shared" si="101"/>
        <v>0</v>
      </c>
      <c r="M170" s="73">
        <f t="shared" si="96"/>
        <v>0</v>
      </c>
      <c r="N170" s="184">
        <v>0</v>
      </c>
      <c r="O170" s="45"/>
      <c r="P170" s="10">
        <f t="shared" si="102"/>
        <v>0</v>
      </c>
      <c r="Q170" s="73">
        <f t="shared" si="98"/>
        <v>0</v>
      </c>
      <c r="R170" s="184">
        <v>0</v>
      </c>
      <c r="T170" s="15"/>
      <c r="U170" s="15"/>
      <c r="V170" s="15"/>
      <c r="W170" s="15"/>
      <c r="X170" s="15"/>
      <c r="Y170" s="15"/>
    </row>
    <row r="171" spans="1:29" s="15" customFormat="1" ht="15">
      <c r="A171" s="13"/>
      <c r="B171" s="646" t="str">
        <f>Sprache!G42</f>
        <v>Total     VI. Technische Arbeiten (Honorare Projektierung+Bauleitung)</v>
      </c>
      <c r="C171" s="14"/>
      <c r="D171" s="56">
        <f>SUM(D150,D156,D162)</f>
        <v>0</v>
      </c>
      <c r="E171" s="55">
        <f t="shared" ref="E171:F171" si="103">SUM(E150,E156,E162)</f>
        <v>0</v>
      </c>
      <c r="F171" s="571">
        <f t="shared" si="103"/>
        <v>0</v>
      </c>
      <c r="G171" s="562"/>
      <c r="H171" s="56">
        <f>SUM(H150,H156,H162)</f>
        <v>0</v>
      </c>
      <c r="I171" s="55">
        <f t="shared" ref="I171:J171" si="104">SUM(I150,I156,I162)</f>
        <v>0</v>
      </c>
      <c r="J171" s="55">
        <f t="shared" si="104"/>
        <v>0</v>
      </c>
      <c r="K171" s="562"/>
      <c r="L171" s="56">
        <f>SUM(L150,L156,L162)</f>
        <v>0</v>
      </c>
      <c r="M171" s="55">
        <f t="shared" ref="M171:N171" si="105">SUM(M150,M156,M162)</f>
        <v>0</v>
      </c>
      <c r="N171" s="57">
        <f t="shared" si="105"/>
        <v>0</v>
      </c>
      <c r="O171" s="673"/>
      <c r="P171" s="55">
        <f>SUM(P150,P156,P162)</f>
        <v>0</v>
      </c>
      <c r="Q171" s="55">
        <f t="shared" ref="Q171:R171" si="106">SUM(Q150,Q156,Q162)</f>
        <v>0</v>
      </c>
      <c r="R171" s="57">
        <f t="shared" si="106"/>
        <v>0</v>
      </c>
      <c r="T171" s="5"/>
      <c r="U171" s="5"/>
      <c r="V171" s="5"/>
      <c r="W171" s="5"/>
      <c r="X171" s="5"/>
      <c r="Y171" s="5"/>
    </row>
    <row r="172" spans="1:29">
      <c r="A172" s="39"/>
      <c r="B172" s="12"/>
      <c r="C172" s="12"/>
      <c r="D172" s="22"/>
      <c r="E172" s="455"/>
      <c r="F172" s="575"/>
      <c r="G172" s="196"/>
      <c r="H172" s="22"/>
      <c r="I172" s="455"/>
      <c r="J172" s="12"/>
      <c r="K172" s="196"/>
      <c r="L172" s="22"/>
      <c r="M172" s="455"/>
      <c r="N172" s="40"/>
      <c r="O172" s="672"/>
      <c r="P172" s="12"/>
      <c r="Q172" s="455"/>
      <c r="R172" s="40"/>
      <c r="T172" s="230"/>
      <c r="U172" s="230"/>
      <c r="V172" s="230"/>
      <c r="W172" s="230"/>
      <c r="X172" s="230"/>
      <c r="Y172" s="230"/>
    </row>
    <row r="173" spans="1:29" s="230" customFormat="1" ht="17.100000000000001" customHeight="1">
      <c r="A173" s="644" t="str">
        <f>Sprache!G55</f>
        <v>VII. Einnahmen</v>
      </c>
      <c r="B173" s="455"/>
      <c r="C173" s="456" t="str">
        <f>Sprache!$G$53</f>
        <v>Effektiver MWST</v>
      </c>
      <c r="D173" s="21"/>
      <c r="E173" s="459"/>
      <c r="F173" s="573"/>
      <c r="G173" s="193"/>
      <c r="H173" s="21"/>
      <c r="I173" s="459"/>
      <c r="J173" s="19"/>
      <c r="K173" s="193"/>
      <c r="L173" s="21"/>
      <c r="M173" s="459"/>
      <c r="N173" s="38"/>
      <c r="O173" s="660"/>
      <c r="P173" s="19"/>
      <c r="Q173" s="459"/>
      <c r="R173" s="38"/>
      <c r="S173" s="72"/>
      <c r="T173" s="94"/>
      <c r="U173" s="96"/>
      <c r="V173" s="96"/>
      <c r="W173" s="97"/>
      <c r="X173" s="97"/>
      <c r="Y173" s="97"/>
      <c r="AA173" s="2"/>
      <c r="AB173" s="2"/>
      <c r="AC173" s="203"/>
    </row>
    <row r="174" spans="1:29" ht="13.35" customHeight="1">
      <c r="A174" s="700"/>
      <c r="B174" s="701"/>
      <c r="C174" s="637">
        <v>0</v>
      </c>
      <c r="D174" s="11">
        <f t="shared" ref="D174" si="107">SUM(F174-E174)</f>
        <v>0</v>
      </c>
      <c r="E174" s="73">
        <f>SUM(F174*$C$174/(1+$C$174))</f>
        <v>0</v>
      </c>
      <c r="F174" s="566">
        <v>0</v>
      </c>
      <c r="G174" s="194"/>
      <c r="H174" s="10">
        <f t="shared" ref="H174" si="108">SUM(J174-I174)</f>
        <v>0</v>
      </c>
      <c r="I174" s="73">
        <f>SUM(J174*$C$174/(1+$C$174))</f>
        <v>0</v>
      </c>
      <c r="J174" s="183">
        <v>0</v>
      </c>
      <c r="K174" s="194"/>
      <c r="L174" s="11">
        <f t="shared" ref="L174" si="109">SUM(N174-M174)</f>
        <v>0</v>
      </c>
      <c r="M174" s="73">
        <f>SUM(N174*$C$174/(1+$C$174))</f>
        <v>0</v>
      </c>
      <c r="N174" s="184">
        <v>0</v>
      </c>
      <c r="O174" s="671"/>
      <c r="P174" s="10">
        <f t="shared" ref="P174" si="110">SUM(R174-Q174)</f>
        <v>0</v>
      </c>
      <c r="Q174" s="73">
        <f>SUM(R174*$C$174/(1+$C$174))</f>
        <v>0</v>
      </c>
      <c r="R174" s="184">
        <v>0</v>
      </c>
      <c r="T174" s="93"/>
      <c r="U174" s="93"/>
      <c r="V174" s="93"/>
      <c r="W174" s="93"/>
      <c r="X174" s="93"/>
      <c r="Y174" s="93"/>
      <c r="AC174" s="203"/>
    </row>
    <row r="175" spans="1:29" ht="15">
      <c r="A175" s="733"/>
      <c r="B175" s="734"/>
      <c r="C175" s="637">
        <v>0</v>
      </c>
      <c r="D175" s="11">
        <f>SUM(F175-E175)</f>
        <v>0</v>
      </c>
      <c r="E175" s="73">
        <f>SUM(F175*$C$175/(1+$C$175))</f>
        <v>0</v>
      </c>
      <c r="F175" s="566">
        <v>0</v>
      </c>
      <c r="G175" s="193"/>
      <c r="H175" s="10">
        <f>SUM(J175-I175)</f>
        <v>0</v>
      </c>
      <c r="I175" s="73">
        <f>SUM(J175*$C$175/(1+$C$175))</f>
        <v>0</v>
      </c>
      <c r="J175" s="561">
        <v>0</v>
      </c>
      <c r="K175" s="193"/>
      <c r="L175" s="11">
        <f>SUM(N175-M175)</f>
        <v>0</v>
      </c>
      <c r="M175" s="73">
        <f>SUM(N175*$C$175/(1+$C$175))</f>
        <v>0</v>
      </c>
      <c r="N175" s="184">
        <v>0</v>
      </c>
      <c r="O175" s="660"/>
      <c r="P175" s="10">
        <f>SUM(R175-Q175)</f>
        <v>0</v>
      </c>
      <c r="Q175" s="73">
        <f>SUM(R175*$C$175/(1+$C$175))</f>
        <v>0</v>
      </c>
      <c r="R175" s="502">
        <v>0</v>
      </c>
      <c r="S175" s="73"/>
      <c r="T175" s="94"/>
      <c r="U175" s="96"/>
      <c r="V175" s="96"/>
      <c r="W175" s="97"/>
      <c r="X175" s="97"/>
      <c r="Y175" s="97"/>
      <c r="AC175" s="203"/>
    </row>
    <row r="176" spans="1:29" s="15" customFormat="1" ht="15">
      <c r="A176" s="13"/>
      <c r="B176" s="646" t="str">
        <f>Sprache!G56</f>
        <v>Total     VII. Einnahmen</v>
      </c>
      <c r="C176" s="14"/>
      <c r="D176" s="56">
        <f>SUM(D174:D175)</f>
        <v>0</v>
      </c>
      <c r="E176" s="55">
        <f>SUM(E174:E175)</f>
        <v>0</v>
      </c>
      <c r="F176" s="571">
        <f>SUM(F174:F175)</f>
        <v>0</v>
      </c>
      <c r="G176" s="563"/>
      <c r="H176" s="56">
        <f>SUM(H174:H175)</f>
        <v>0</v>
      </c>
      <c r="I176" s="55">
        <f>SUM(I174:I175)</f>
        <v>0</v>
      </c>
      <c r="J176" s="55">
        <f>SUM(J174:J175)</f>
        <v>0</v>
      </c>
      <c r="K176" s="563"/>
      <c r="L176" s="56">
        <f>SUM(L174:L175)</f>
        <v>0</v>
      </c>
      <c r="M176" s="55">
        <f>SUM(M174:M175)</f>
        <v>0</v>
      </c>
      <c r="N176" s="57">
        <f>SUM(N174:N175)</f>
        <v>0</v>
      </c>
      <c r="O176" s="660"/>
      <c r="P176" s="55">
        <f>SUM(P174:P175)</f>
        <v>0</v>
      </c>
      <c r="Q176" s="55">
        <f>SUM(Q174:Q175)</f>
        <v>0</v>
      </c>
      <c r="R176" s="57">
        <f>SUM(R174:R175)</f>
        <v>0</v>
      </c>
      <c r="S176" s="70"/>
      <c r="T176" s="94"/>
      <c r="U176" s="96"/>
      <c r="V176" s="94"/>
      <c r="W176" s="97"/>
      <c r="X176" s="97"/>
      <c r="Y176" s="97"/>
      <c r="AA176" s="2"/>
      <c r="AB176" s="2"/>
      <c r="AC176" s="203"/>
    </row>
    <row r="177" spans="1:25" s="5" customFormat="1" ht="24.95" customHeight="1">
      <c r="A177" s="761" t="str">
        <f>Sprache!G43</f>
        <v>Zusammenstellung CHF</v>
      </c>
      <c r="B177" s="762"/>
      <c r="C177" s="762"/>
      <c r="D177" s="762"/>
      <c r="E177" s="762"/>
      <c r="F177" s="762"/>
      <c r="G177" s="762"/>
      <c r="H177" s="762"/>
      <c r="I177" s="762"/>
      <c r="J177" s="762"/>
      <c r="K177" s="762"/>
      <c r="L177" s="762"/>
      <c r="M177" s="762"/>
      <c r="N177" s="763"/>
      <c r="O177" s="669"/>
      <c r="P177" s="650"/>
      <c r="Q177" s="650"/>
      <c r="R177" s="651"/>
      <c r="T177" s="2"/>
      <c r="U177" s="2"/>
      <c r="V177" s="2"/>
      <c r="W177" s="2"/>
      <c r="X177" s="2"/>
      <c r="Y177" s="2"/>
    </row>
    <row r="178" spans="1:25" s="5" customFormat="1" ht="16.5" customHeight="1">
      <c r="A178" s="748" t="str">
        <f>Sprache!$G$13</f>
        <v>Positionen</v>
      </c>
      <c r="B178" s="732"/>
      <c r="C178" s="732"/>
      <c r="D178" s="749" t="str">
        <f>Sprache!$G$14</f>
        <v>anrechenbare Kosten</v>
      </c>
      <c r="E178" s="750"/>
      <c r="F178" s="751"/>
      <c r="G178" s="208"/>
      <c r="H178" s="752" t="str">
        <f>Sprache!$G$15</f>
        <v>nicht anrechenbare Kosten</v>
      </c>
      <c r="I178" s="753"/>
      <c r="J178" s="754"/>
      <c r="K178" s="208"/>
      <c r="L178" s="755" t="str">
        <f>Sprache!$G$14</f>
        <v>anrechenbare Kosten</v>
      </c>
      <c r="M178" s="756"/>
      <c r="N178" s="757"/>
      <c r="O178" s="674"/>
      <c r="P178" s="758" t="str">
        <f>Sprache!$G$14</f>
        <v>anrechenbare Kosten</v>
      </c>
      <c r="Q178" s="759"/>
      <c r="R178" s="760"/>
      <c r="T178" s="2"/>
      <c r="U178" s="2"/>
      <c r="V178" s="2"/>
      <c r="W178" s="2"/>
      <c r="X178" s="2"/>
      <c r="Y178" s="2"/>
    </row>
    <row r="179" spans="1:25" s="219" customFormat="1" ht="15" customHeight="1">
      <c r="A179" s="218" t="s">
        <v>0</v>
      </c>
      <c r="B179" s="216"/>
      <c r="C179" s="216" t="s">
        <v>0</v>
      </c>
      <c r="D179" s="715" t="str">
        <f>$A$7</f>
        <v xml:space="preserve"> </v>
      </c>
      <c r="E179" s="716"/>
      <c r="F179" s="717"/>
      <c r="G179" s="378"/>
      <c r="H179" s="719"/>
      <c r="I179" s="719"/>
      <c r="J179" s="739"/>
      <c r="K179" s="378"/>
      <c r="L179" s="720" t="str">
        <f>$A$16</f>
        <v xml:space="preserve"> </v>
      </c>
      <c r="M179" s="721"/>
      <c r="N179" s="746"/>
      <c r="O179" s="659"/>
      <c r="P179" s="722" t="str">
        <f>$A$25</f>
        <v xml:space="preserve"> </v>
      </c>
      <c r="Q179" s="722"/>
      <c r="R179" s="723"/>
      <c r="S179" s="216"/>
      <c r="U179" s="220"/>
      <c r="V179" s="220"/>
      <c r="W179" s="217"/>
      <c r="X179" s="703"/>
      <c r="Y179" s="703"/>
    </row>
    <row r="180" spans="1:25" s="219" customFormat="1" ht="37.9" customHeight="1">
      <c r="A180" s="218" t="s">
        <v>0</v>
      </c>
      <c r="B180" s="216"/>
      <c r="C180" s="216" t="s">
        <v>0</v>
      </c>
      <c r="D180" s="689" t="str">
        <f>$A$8</f>
        <v xml:space="preserve"> </v>
      </c>
      <c r="E180" s="690"/>
      <c r="F180" s="691"/>
      <c r="G180" s="377"/>
      <c r="H180" s="692"/>
      <c r="I180" s="693"/>
      <c r="J180" s="740"/>
      <c r="K180" s="216"/>
      <c r="L180" s="694" t="str">
        <f>$A$17</f>
        <v xml:space="preserve"> </v>
      </c>
      <c r="M180" s="695"/>
      <c r="N180" s="747"/>
      <c r="O180" s="218"/>
      <c r="P180" s="696" t="str">
        <f>$A$26</f>
        <v xml:space="preserve"> </v>
      </c>
      <c r="Q180" s="696"/>
      <c r="R180" s="697"/>
      <c r="S180" s="216"/>
      <c r="T180" s="221"/>
      <c r="U180" s="222"/>
      <c r="V180" s="221"/>
      <c r="W180" s="222"/>
      <c r="X180" s="222"/>
      <c r="Y180" s="221"/>
    </row>
    <row r="181" spans="1:25" s="219" customFormat="1" ht="37.9" customHeight="1">
      <c r="A181" s="218" t="s">
        <v>0</v>
      </c>
      <c r="B181" s="216"/>
      <c r="C181" s="216" t="s">
        <v>0</v>
      </c>
      <c r="D181" s="689" t="str">
        <f>$A$9</f>
        <v xml:space="preserve"> </v>
      </c>
      <c r="E181" s="690"/>
      <c r="F181" s="691"/>
      <c r="G181" s="377"/>
      <c r="H181" s="692"/>
      <c r="I181" s="693"/>
      <c r="J181" s="740"/>
      <c r="K181" s="216"/>
      <c r="L181" s="694" t="str">
        <f>$A$18</f>
        <v xml:space="preserve"> </v>
      </c>
      <c r="M181" s="695"/>
      <c r="N181" s="747"/>
      <c r="O181" s="218"/>
      <c r="P181" s="696" t="str">
        <f>$A$27</f>
        <v xml:space="preserve"> </v>
      </c>
      <c r="Q181" s="696"/>
      <c r="R181" s="697"/>
      <c r="S181" s="216"/>
      <c r="T181" s="221"/>
      <c r="U181" s="222"/>
      <c r="V181" s="221"/>
      <c r="W181" s="222"/>
      <c r="X181" s="222"/>
      <c r="Y181" s="221"/>
    </row>
    <row r="182" spans="1:25" ht="24.95" customHeight="1">
      <c r="A182" s="43"/>
      <c r="B182" s="44"/>
      <c r="C182" s="44"/>
      <c r="D182" s="175" t="str">
        <f>Sprache!$G$16</f>
        <v>Total ohne MWST</v>
      </c>
      <c r="E182" s="176" t="str">
        <f>Sprache!$G$17</f>
        <v>MWST</v>
      </c>
      <c r="F182" s="568" t="str">
        <f>Sprache!$G$18</f>
        <v>Total inkl. MWST</v>
      </c>
      <c r="G182" s="192"/>
      <c r="H182" s="178" t="str">
        <f>Sprache!$G$16</f>
        <v>Total ohne MWST</v>
      </c>
      <c r="I182" s="178" t="str">
        <f>Sprache!$G$17</f>
        <v>MWST</v>
      </c>
      <c r="J182" s="179" t="str">
        <f>Sprache!$G$18</f>
        <v>Total inkl. MWST</v>
      </c>
      <c r="K182" s="192"/>
      <c r="L182" s="180" t="str">
        <f>Sprache!$G$16</f>
        <v>Total ohne MWST</v>
      </c>
      <c r="M182" s="181" t="str">
        <f>Sprache!$G$17</f>
        <v>MWST</v>
      </c>
      <c r="N182" s="668" t="str">
        <f>Sprache!$G$18</f>
        <v>Total inkl. MWST</v>
      </c>
      <c r="O182" s="664"/>
      <c r="P182" s="182" t="str">
        <f>Sprache!$G$16</f>
        <v>Total ohne MWST</v>
      </c>
      <c r="Q182" s="182" t="str">
        <f>Sprache!$G$17</f>
        <v>MWST</v>
      </c>
      <c r="R182" s="197" t="str">
        <f>Sprache!$G$18</f>
        <v>Total inkl. MWST</v>
      </c>
    </row>
    <row r="183" spans="1:25" ht="15" customHeight="1">
      <c r="A183" s="45"/>
      <c r="B183" s="737" t="str">
        <f>Sprache!G23</f>
        <v>Total     I. Eigenleistung</v>
      </c>
      <c r="C183" s="737"/>
      <c r="D183" s="49">
        <f>SUM(D40)</f>
        <v>0</v>
      </c>
      <c r="E183" s="47">
        <f>SUM(E40)</f>
        <v>0</v>
      </c>
      <c r="F183" s="48">
        <f>SUM(F40)</f>
        <v>0</v>
      </c>
      <c r="G183" s="192"/>
      <c r="H183" s="47">
        <f>SUM(H40)</f>
        <v>0</v>
      </c>
      <c r="I183" s="47">
        <f>SUM(I40)</f>
        <v>0</v>
      </c>
      <c r="J183" s="48">
        <f>SUM(J40)</f>
        <v>0</v>
      </c>
      <c r="K183" s="192"/>
      <c r="L183" s="49">
        <f>SUM(L40)</f>
        <v>0</v>
      </c>
      <c r="M183" s="47">
        <f>SUM(M40)</f>
        <v>0</v>
      </c>
      <c r="N183" s="50">
        <f>SUM(N40)</f>
        <v>0</v>
      </c>
      <c r="O183" s="664"/>
      <c r="P183" s="503">
        <f>SUM(P40)</f>
        <v>0</v>
      </c>
      <c r="Q183" s="503">
        <f>SUM(Q40)</f>
        <v>0</v>
      </c>
      <c r="R183" s="504">
        <f>SUM(R40)</f>
        <v>0</v>
      </c>
    </row>
    <row r="184" spans="1:25" ht="15" customHeight="1">
      <c r="A184" s="45"/>
      <c r="B184" s="737" t="str">
        <f>Sprache!G25</f>
        <v xml:space="preserve">Total     II. Landerwerb </v>
      </c>
      <c r="C184" s="737" t="s">
        <v>0</v>
      </c>
      <c r="D184" s="49">
        <f>SUM(D46)</f>
        <v>0</v>
      </c>
      <c r="E184" s="47">
        <f>SUM(E46)</f>
        <v>0</v>
      </c>
      <c r="F184" s="48">
        <f>SUM(F46)</f>
        <v>0</v>
      </c>
      <c r="G184" s="192"/>
      <c r="H184" s="47">
        <f>SUM(H46)</f>
        <v>0</v>
      </c>
      <c r="I184" s="47">
        <f>SUM(I46)</f>
        <v>0</v>
      </c>
      <c r="J184" s="48">
        <f>SUM(J46)</f>
        <v>0</v>
      </c>
      <c r="K184" s="192"/>
      <c r="L184" s="49">
        <f>SUM(L46)</f>
        <v>0</v>
      </c>
      <c r="M184" s="47">
        <f>SUM(M46)</f>
        <v>0</v>
      </c>
      <c r="N184" s="50">
        <f>SUM(N46)</f>
        <v>0</v>
      </c>
      <c r="O184" s="664"/>
      <c r="P184" s="47">
        <f>SUM(P46)</f>
        <v>0</v>
      </c>
      <c r="Q184" s="47">
        <f>SUM(Q46)</f>
        <v>0</v>
      </c>
      <c r="R184" s="50">
        <f>SUM(R46)</f>
        <v>0</v>
      </c>
    </row>
    <row r="185" spans="1:25" ht="15" customHeight="1">
      <c r="A185" s="45"/>
      <c r="B185" s="737" t="str">
        <f>Sprache!G30</f>
        <v xml:space="preserve">Total     III. Pflanzenlieferung </v>
      </c>
      <c r="C185" s="737" t="s">
        <v>0</v>
      </c>
      <c r="D185" s="49">
        <f>SUM(D50)</f>
        <v>0</v>
      </c>
      <c r="E185" s="47">
        <f>SUM(E50)</f>
        <v>0</v>
      </c>
      <c r="F185" s="48">
        <f>SUM(F50)</f>
        <v>0</v>
      </c>
      <c r="G185" s="192"/>
      <c r="H185" s="47">
        <f>SUM(H50)</f>
        <v>0</v>
      </c>
      <c r="I185" s="47">
        <f>SUM(I50)</f>
        <v>0</v>
      </c>
      <c r="J185" s="48">
        <f>SUM(J50)</f>
        <v>0</v>
      </c>
      <c r="K185" s="192"/>
      <c r="L185" s="49">
        <f>SUM(L50)</f>
        <v>0</v>
      </c>
      <c r="M185" s="47">
        <f>SUM(M50)</f>
        <v>0</v>
      </c>
      <c r="N185" s="50">
        <f>SUM(N50)</f>
        <v>0</v>
      </c>
      <c r="O185" s="664"/>
      <c r="P185" s="47">
        <f>SUM(P50)</f>
        <v>0</v>
      </c>
      <c r="Q185" s="47">
        <f>SUM(Q50)</f>
        <v>0</v>
      </c>
      <c r="R185" s="50">
        <f>SUM(R50)</f>
        <v>0</v>
      </c>
    </row>
    <row r="186" spans="1:25" ht="15" customHeight="1">
      <c r="A186" s="45"/>
      <c r="B186" s="737" t="str">
        <f>Sprache!G27</f>
        <v>Total     IV. Bau- und Technische Arbeiten mit anderen  MWST-Sätzen</v>
      </c>
      <c r="C186" s="737" t="s">
        <v>7</v>
      </c>
      <c r="D186" s="49">
        <f>SUM(D55)</f>
        <v>0</v>
      </c>
      <c r="E186" s="47">
        <f>SUM(E55)</f>
        <v>0</v>
      </c>
      <c r="F186" s="48">
        <f>SUM(F55)</f>
        <v>0</v>
      </c>
      <c r="G186" s="195"/>
      <c r="H186" s="47">
        <f>SUM(H55)</f>
        <v>0</v>
      </c>
      <c r="I186" s="47">
        <f>SUM(I55)</f>
        <v>0</v>
      </c>
      <c r="J186" s="48">
        <f>SUM(J55)</f>
        <v>0</v>
      </c>
      <c r="K186" s="195"/>
      <c r="L186" s="49">
        <f>SUM(L55)</f>
        <v>0</v>
      </c>
      <c r="M186" s="47">
        <f>SUM(M55)</f>
        <v>0</v>
      </c>
      <c r="N186" s="50">
        <f>SUM(N55)</f>
        <v>0</v>
      </c>
      <c r="O186" s="45"/>
      <c r="P186" s="47">
        <f>SUM(P55)</f>
        <v>0</v>
      </c>
      <c r="Q186" s="47">
        <f>SUM(Q55)</f>
        <v>0</v>
      </c>
      <c r="R186" s="50">
        <f>SUM(R55)</f>
        <v>0</v>
      </c>
    </row>
    <row r="187" spans="1:25" ht="15" customHeight="1">
      <c r="A187" s="45"/>
      <c r="B187" s="737" t="str">
        <f>Sprache!G37</f>
        <v>Total     V. Bau- und Nebenarbeiten</v>
      </c>
      <c r="C187" s="737" t="s">
        <v>0</v>
      </c>
      <c r="D187" s="49">
        <f>SUM(D147)</f>
        <v>0</v>
      </c>
      <c r="E187" s="47">
        <f>SUM(E147)</f>
        <v>0</v>
      </c>
      <c r="F187" s="48">
        <f>SUM(F147)</f>
        <v>0</v>
      </c>
      <c r="G187" s="195"/>
      <c r="H187" s="47">
        <f>SUM(H147)</f>
        <v>0</v>
      </c>
      <c r="I187" s="47">
        <f>SUM(I147)</f>
        <v>0</v>
      </c>
      <c r="J187" s="48">
        <f>SUM(J147)</f>
        <v>0</v>
      </c>
      <c r="K187" s="195"/>
      <c r="L187" s="49">
        <f>SUM(L147)</f>
        <v>0</v>
      </c>
      <c r="M187" s="47">
        <f>SUM(M147)</f>
        <v>0</v>
      </c>
      <c r="N187" s="50">
        <f>SUM(N147)</f>
        <v>0</v>
      </c>
      <c r="O187" s="45"/>
      <c r="P187" s="47">
        <f>SUM(P147)</f>
        <v>0</v>
      </c>
      <c r="Q187" s="47">
        <f>SUM(Q147)</f>
        <v>0</v>
      </c>
      <c r="R187" s="50">
        <f>SUM(R147)</f>
        <v>0</v>
      </c>
    </row>
    <row r="188" spans="1:25" ht="15" customHeight="1">
      <c r="A188" s="46"/>
      <c r="B188" s="732" t="str">
        <f>Sprache!G42</f>
        <v>Total     VI. Technische Arbeiten (Honorare Projektierung+Bauleitung)</v>
      </c>
      <c r="C188" s="732" t="s">
        <v>0</v>
      </c>
      <c r="D188" s="169">
        <f>D171</f>
        <v>0</v>
      </c>
      <c r="E188" s="51">
        <f>E171</f>
        <v>0</v>
      </c>
      <c r="F188" s="52">
        <f>F171</f>
        <v>0</v>
      </c>
      <c r="G188" s="195"/>
      <c r="H188" s="51">
        <f>H171</f>
        <v>0</v>
      </c>
      <c r="I188" s="51">
        <f>I171</f>
        <v>0</v>
      </c>
      <c r="J188" s="52">
        <f>J171</f>
        <v>0</v>
      </c>
      <c r="K188" s="195"/>
      <c r="L188" s="51">
        <f>L171</f>
        <v>0</v>
      </c>
      <c r="M188" s="51">
        <f>M171</f>
        <v>0</v>
      </c>
      <c r="N188" s="53">
        <f>N171</f>
        <v>0</v>
      </c>
      <c r="O188" s="45"/>
      <c r="P188" s="51">
        <f>P171</f>
        <v>0</v>
      </c>
      <c r="Q188" s="51">
        <f>Q171</f>
        <v>0</v>
      </c>
      <c r="R188" s="53">
        <f>R171</f>
        <v>0</v>
      </c>
    </row>
    <row r="189" spans="1:25" s="469" customFormat="1" ht="15" customHeight="1">
      <c r="A189" s="463"/>
      <c r="B189" s="741" t="str">
        <f>Sprache!G56</f>
        <v>Total     VII. Einnahmen</v>
      </c>
      <c r="C189" s="741" t="s">
        <v>0</v>
      </c>
      <c r="D189" s="467">
        <f>D176</f>
        <v>0</v>
      </c>
      <c r="E189" s="464">
        <f t="shared" ref="E189:F189" si="111">E176</f>
        <v>0</v>
      </c>
      <c r="F189" s="466">
        <f t="shared" si="111"/>
        <v>0</v>
      </c>
      <c r="G189" s="465"/>
      <c r="H189" s="464">
        <f>H176</f>
        <v>0</v>
      </c>
      <c r="I189" s="464">
        <f t="shared" ref="I189:J189" si="112">I176</f>
        <v>0</v>
      </c>
      <c r="J189" s="466">
        <f t="shared" si="112"/>
        <v>0</v>
      </c>
      <c r="K189" s="465"/>
      <c r="L189" s="464">
        <f>L176</f>
        <v>0</v>
      </c>
      <c r="M189" s="464">
        <f t="shared" ref="M189:N189" si="113">M176</f>
        <v>0</v>
      </c>
      <c r="N189" s="468">
        <f t="shared" si="113"/>
        <v>0</v>
      </c>
      <c r="O189" s="675"/>
      <c r="P189" s="464">
        <f>P176</f>
        <v>0</v>
      </c>
      <c r="Q189" s="464">
        <f t="shared" ref="Q189:R189" si="114">Q176</f>
        <v>0</v>
      </c>
      <c r="R189" s="468">
        <f t="shared" si="114"/>
        <v>0</v>
      </c>
    </row>
    <row r="190" spans="1:25" ht="15" customHeight="1">
      <c r="A190" s="744" t="str">
        <f>CONCATENATE(Sprache!G44,"  /  ",Sprache!G45)</f>
        <v>TOTAL KOSTENVORANSCHLAG  /  Preisindex Stand Kostenvoranschlag</v>
      </c>
      <c r="B190" s="745"/>
      <c r="C190" s="745"/>
      <c r="D190" s="557">
        <f t="shared" ref="D190:E190" si="115">SUM(D183:D188)-D189</f>
        <v>0</v>
      </c>
      <c r="E190" s="541">
        <f t="shared" si="115"/>
        <v>0</v>
      </c>
      <c r="F190" s="556">
        <f>SUM(F183:F188)-F189</f>
        <v>0</v>
      </c>
      <c r="G190" s="555"/>
      <c r="H190" s="541">
        <f t="shared" ref="H190" si="116">SUM(H183:H188)-H189</f>
        <v>0</v>
      </c>
      <c r="I190" s="541">
        <f t="shared" ref="I190" si="117">SUM(I183:I188)-I189</f>
        <v>0</v>
      </c>
      <c r="J190" s="556">
        <f>SUM(J183:J188)-J189</f>
        <v>0</v>
      </c>
      <c r="K190" s="555"/>
      <c r="L190" s="557">
        <f t="shared" ref="L190" si="118">SUM(L183:L188)-L189</f>
        <v>0</v>
      </c>
      <c r="M190" s="541">
        <f t="shared" ref="M190" si="119">SUM(M183:M188)-M189</f>
        <v>0</v>
      </c>
      <c r="N190" s="558">
        <f>SUM(N183:N188)-N189</f>
        <v>0</v>
      </c>
      <c r="O190" s="676"/>
      <c r="P190" s="541">
        <f t="shared" ref="P190" si="120">SUM(P183:P188)-P189</f>
        <v>0</v>
      </c>
      <c r="Q190" s="541">
        <f t="shared" ref="Q190" si="121">SUM(Q183:Q188)-Q189</f>
        <v>0</v>
      </c>
      <c r="R190" s="558">
        <f>SUM(R183:R188)-R189</f>
        <v>0</v>
      </c>
    </row>
    <row r="191" spans="1:25" ht="15" customHeight="1">
      <c r="A191" s="742" t="str">
        <f>CONCATENATE(Sprache!G44,"  /  ",Sprache!G59," ",'Grossregion-Teuerung'!J56,"   (",Werte!D10,")")</f>
        <v>TOTAL KOSTENVORANSCHLAG  /  Preisindex Stand    (Keine Angaben)</v>
      </c>
      <c r="B191" s="743"/>
      <c r="C191" s="743"/>
      <c r="D191" s="580" t="str">
        <f>IFERROR(ROUND(D190/I8*I9,0),"")</f>
        <v/>
      </c>
      <c r="E191" s="409" t="str">
        <f>IFERROR(ROUND(E190/I8*I9,0),"")</f>
        <v/>
      </c>
      <c r="F191" s="411" t="str">
        <f>IFERROR(ROUND(F190/I8*I9,0),"")</f>
        <v/>
      </c>
      <c r="G191" s="410"/>
      <c r="H191" s="559" t="str">
        <f>IFERROR(ROUND(H190/I8*I9,0),"")</f>
        <v/>
      </c>
      <c r="I191" s="409" t="str">
        <f>IFERROR(ROUND(I190/I8*I9,0),"")</f>
        <v/>
      </c>
      <c r="J191" s="411" t="str">
        <f>IFERROR(ROUND(J190/I8*I9,0),"")</f>
        <v/>
      </c>
      <c r="K191" s="410"/>
      <c r="L191" s="559" t="str">
        <f>IFERROR(ROUND(L190/I17*I18,0),"")</f>
        <v/>
      </c>
      <c r="M191" s="409" t="str">
        <f>IFERROR(ROUND(M190/I17*I18,0),"")</f>
        <v/>
      </c>
      <c r="N191" s="560" t="str">
        <f>IFERROR(ROUND(N190/I17*I18,0),"")</f>
        <v/>
      </c>
      <c r="O191" s="677"/>
      <c r="P191" s="559" t="str">
        <f>IFERROR(ROUND(P190/I26*I27,0),"")</f>
        <v/>
      </c>
      <c r="Q191" s="409" t="str">
        <f>IFERROR(ROUND(Q190/I26*I27,0),"")</f>
        <v/>
      </c>
      <c r="R191" s="560" t="str">
        <f>IFERROR(ROUND(R190/I26*I27,0),"")</f>
        <v/>
      </c>
    </row>
    <row r="192" spans="1:25" ht="15" customHeight="1">
      <c r="A192" s="538"/>
      <c r="B192" s="538"/>
      <c r="C192" s="538"/>
      <c r="D192" s="539"/>
      <c r="E192" s="539"/>
      <c r="F192" s="539"/>
      <c r="G192" s="540"/>
      <c r="H192" s="539"/>
      <c r="I192" s="541"/>
      <c r="J192" s="541"/>
      <c r="K192" s="540"/>
      <c r="L192" s="542"/>
      <c r="M192" s="540"/>
      <c r="N192" s="540"/>
      <c r="O192" s="412"/>
      <c r="P192" s="542"/>
      <c r="Q192" s="543"/>
      <c r="R192" s="543"/>
    </row>
    <row r="193" spans="1:25" ht="20.100000000000001" customHeight="1">
      <c r="A193" s="724" t="str">
        <f>CONCATENATE(Sprache!G46,"  /  ",Sprache!G59," ",'Grossregion-Teuerung'!J56,"   (",Werte!D10,")")</f>
        <v>TOTAL KOSTENVORANSCHLAG anrechenbare und nicht anrechenbare Kosten CHF   /  Preisindex Stand    (Keine Angaben)</v>
      </c>
      <c r="B193" s="725"/>
      <c r="C193" s="725"/>
      <c r="D193" s="725"/>
      <c r="E193" s="725"/>
      <c r="F193" s="726">
        <f>SUM(D191,H191,L191,P191)</f>
        <v>0</v>
      </c>
      <c r="G193" s="726"/>
      <c r="H193" s="727"/>
      <c r="I193" s="413" t="s">
        <v>0</v>
      </c>
      <c r="J193" s="413" t="s">
        <v>0</v>
      </c>
      <c r="K193" s="412"/>
      <c r="L193" s="414"/>
      <c r="M193" s="412"/>
      <c r="N193" s="412"/>
      <c r="O193" s="412"/>
      <c r="P193" s="414"/>
      <c r="Q193" s="24"/>
      <c r="R193" s="24"/>
    </row>
    <row r="194" spans="1:25" ht="15" customHeight="1">
      <c r="A194" s="243"/>
      <c r="B194" s="243"/>
      <c r="C194" s="243"/>
      <c r="D194" s="416"/>
      <c r="E194" s="416"/>
      <c r="F194" s="416"/>
      <c r="G194" s="75"/>
      <c r="H194" s="243"/>
      <c r="I194" s="243"/>
      <c r="J194" s="243"/>
      <c r="K194" s="75"/>
      <c r="L194" s="416"/>
      <c r="M194" s="416"/>
      <c r="N194" s="416"/>
      <c r="O194" s="415"/>
      <c r="P194" s="416"/>
      <c r="Q194" s="416"/>
      <c r="R194" s="416"/>
      <c r="T194" s="15"/>
    </row>
    <row r="195" spans="1:25" ht="20.100000000000001" customHeight="1">
      <c r="A195" s="549" t="str">
        <f>Sprache!G47</f>
        <v>Ort / Datum:</v>
      </c>
      <c r="B195" s="548" t="str">
        <f>Sprache!G58</f>
        <v>IM A3-FORMAT DRUCKEN</v>
      </c>
      <c r="C195" s="551"/>
      <c r="D195" s="702"/>
      <c r="E195" s="702"/>
      <c r="F195" s="702"/>
      <c r="G195" s="735" t="str">
        <f>Sprache!G48</f>
        <v>Stempel:</v>
      </c>
      <c r="H195" s="735"/>
      <c r="I195" s="736"/>
      <c r="J195" s="736"/>
      <c r="K195" s="736"/>
      <c r="L195" s="702" t="str">
        <f>IFERROR(Rechnung!L44,"")</f>
        <v/>
      </c>
      <c r="M195" s="702"/>
      <c r="N195" s="702"/>
      <c r="O195" s="415"/>
      <c r="P195" s="702" t="str">
        <f>IFERROR(Rechnung!P44,"")</f>
        <v/>
      </c>
      <c r="Q195" s="702"/>
      <c r="R195" s="702"/>
    </row>
    <row r="196" spans="1:25" ht="20.100000000000001" customHeight="1">
      <c r="A196" s="549"/>
      <c r="B196" s="549"/>
      <c r="C196" s="545"/>
      <c r="D196" s="702"/>
      <c r="E196" s="702"/>
      <c r="F196" s="702"/>
      <c r="G196" s="544"/>
      <c r="H196" s="545"/>
      <c r="I196" s="736"/>
      <c r="J196" s="736"/>
      <c r="K196" s="736"/>
      <c r="L196" s="702"/>
      <c r="M196" s="702"/>
      <c r="N196" s="702"/>
      <c r="O196" s="415"/>
      <c r="P196" s="702"/>
      <c r="Q196" s="702"/>
      <c r="R196" s="702"/>
      <c r="S196" s="15"/>
    </row>
    <row r="197" spans="1:25" ht="20.100000000000001" customHeight="1">
      <c r="A197" s="738" t="str">
        <f>Sprache!G49</f>
        <v>Stempel / Unterschrift der zuständigen Stelle</v>
      </c>
      <c r="B197" s="738"/>
      <c r="C197" s="552"/>
      <c r="D197" s="702"/>
      <c r="E197" s="702"/>
      <c r="F197" s="702"/>
      <c r="G197" s="544"/>
      <c r="H197" s="546"/>
      <c r="I197" s="736"/>
      <c r="J197" s="736"/>
      <c r="K197" s="736"/>
      <c r="L197" s="702"/>
      <c r="M197" s="702"/>
      <c r="N197" s="702"/>
      <c r="O197" s="417"/>
      <c r="P197" s="702"/>
      <c r="Q197" s="702"/>
      <c r="R197" s="702"/>
    </row>
    <row r="198" spans="1:25" ht="20.100000000000001" customHeight="1">
      <c r="A198" s="550"/>
      <c r="B198" s="550"/>
      <c r="C198" s="553"/>
      <c r="D198" s="702"/>
      <c r="E198" s="702"/>
      <c r="F198" s="702"/>
      <c r="G198" s="547"/>
      <c r="H198" s="544"/>
      <c r="I198" s="736"/>
      <c r="J198" s="736"/>
      <c r="K198" s="736"/>
      <c r="L198" s="702"/>
      <c r="M198" s="702"/>
      <c r="N198" s="702"/>
      <c r="O198" s="417"/>
      <c r="P198" s="702"/>
      <c r="Q198" s="702"/>
      <c r="R198" s="702"/>
      <c r="T198" s="15"/>
      <c r="U198" s="15"/>
      <c r="V198" s="15"/>
      <c r="W198" s="15"/>
      <c r="X198" s="15"/>
      <c r="Y198" s="15"/>
    </row>
    <row r="199" spans="1:25" ht="20.100000000000001" customHeight="1">
      <c r="A199" s="549" t="str">
        <f>Sprache!G50</f>
        <v>Vorname / Name:</v>
      </c>
      <c r="B199" s="548"/>
      <c r="C199" s="554"/>
      <c r="D199" s="702"/>
      <c r="E199" s="702"/>
      <c r="F199" s="702"/>
      <c r="G199" s="735" t="str">
        <f>Sprache!G51</f>
        <v>Unterschrift:</v>
      </c>
      <c r="H199" s="735"/>
      <c r="I199" s="736"/>
      <c r="J199" s="736"/>
      <c r="K199" s="736"/>
      <c r="L199" s="702"/>
      <c r="M199" s="702"/>
      <c r="N199" s="702"/>
      <c r="O199" s="417"/>
      <c r="P199" s="702"/>
      <c r="Q199" s="702"/>
      <c r="R199" s="702"/>
    </row>
    <row r="200" spans="1:25" s="15" customFormat="1">
      <c r="A200" s="76"/>
      <c r="B200" s="536"/>
      <c r="C200" s="16"/>
      <c r="D200" s="70"/>
      <c r="E200" s="70"/>
      <c r="F200" s="70"/>
      <c r="G200" s="2"/>
      <c r="H200" s="70"/>
      <c r="I200" s="70"/>
      <c r="J200" s="70"/>
      <c r="K200" s="2"/>
      <c r="L200" s="70"/>
      <c r="M200" s="70"/>
      <c r="N200" s="70"/>
      <c r="O200" s="2"/>
      <c r="P200" s="70"/>
      <c r="Q200" s="70"/>
      <c r="R200" s="70"/>
      <c r="T200" s="2"/>
      <c r="U200" s="2"/>
      <c r="V200" s="2"/>
      <c r="W200" s="2"/>
      <c r="X200" s="2"/>
      <c r="Y200" s="2"/>
    </row>
    <row r="201" spans="1:25" hidden="1"/>
    <row r="202" spans="1:25" hidden="1">
      <c r="B202" s="2" t="str">
        <f>Sprache!G57</f>
        <v>Die Honorarkosten für die Projektierung und Bauleitung (inkl. Eigenleistungen) sind zu hoch. Bitte passen Sie sie gemäss Punkt 7 der ASTRA-Richtlinien an.</v>
      </c>
    </row>
    <row r="203" spans="1:25" hidden="1"/>
    <row r="204" spans="1:25">
      <c r="A204" s="3"/>
    </row>
    <row r="205" spans="1:25">
      <c r="A205" s="3"/>
    </row>
    <row r="206" spans="1:25">
      <c r="A206" s="3"/>
    </row>
    <row r="207" spans="1:25" ht="45.75" customHeight="1">
      <c r="A207" s="807" t="str">
        <f>Sprache!$G$26</f>
        <v>IV. Bau- und Technische Arbeiten mit anderen  MWST-Sätzen</v>
      </c>
      <c r="B207" s="807"/>
      <c r="C207" s="807"/>
      <c r="D207" s="807"/>
      <c r="E207" s="807"/>
      <c r="F207" s="807"/>
      <c r="G207" s="807"/>
      <c r="H207" s="807"/>
      <c r="I207" s="807"/>
      <c r="J207" s="807"/>
      <c r="K207" s="807"/>
      <c r="L207" s="807"/>
      <c r="M207" s="807"/>
      <c r="N207" s="807"/>
      <c r="O207" s="667"/>
      <c r="P207" s="667"/>
      <c r="Q207" s="667"/>
      <c r="R207" s="667"/>
    </row>
    <row r="208" spans="1:25" s="5" customFormat="1" ht="16.5" customHeight="1">
      <c r="A208" s="704" t="str">
        <f>Sprache!$G$13</f>
        <v>Positionen</v>
      </c>
      <c r="B208" s="705"/>
      <c r="C208" s="705"/>
      <c r="D208" s="706" t="str">
        <f>Sprache!$G$14</f>
        <v>anrechenbare Kosten</v>
      </c>
      <c r="E208" s="707"/>
      <c r="F208" s="708"/>
      <c r="G208" s="653"/>
      <c r="H208" s="709" t="str">
        <f>Sprache!$G$15</f>
        <v>nicht anrechenbare Kosten</v>
      </c>
      <c r="I208" s="710"/>
      <c r="J208" s="710"/>
      <c r="K208" s="653"/>
      <c r="L208" s="711" t="str">
        <f>Sprache!$G$14</f>
        <v>anrechenbare Kosten</v>
      </c>
      <c r="M208" s="712"/>
      <c r="N208" s="712"/>
      <c r="O208" s="658"/>
      <c r="P208" s="713" t="str">
        <f>Sprache!$G$14</f>
        <v>anrechenbare Kosten</v>
      </c>
      <c r="Q208" s="713"/>
      <c r="R208" s="714"/>
      <c r="S208" s="74"/>
      <c r="U208" s="84"/>
      <c r="V208" s="84"/>
    </row>
    <row r="209" spans="1:29" s="219" customFormat="1" ht="15" customHeight="1">
      <c r="A209" s="218" t="s">
        <v>0</v>
      </c>
      <c r="B209" s="216"/>
      <c r="C209" s="216" t="s">
        <v>0</v>
      </c>
      <c r="D209" s="715" t="str">
        <f>$A$7</f>
        <v xml:space="preserve"> </v>
      </c>
      <c r="E209" s="716"/>
      <c r="F209" s="717"/>
      <c r="G209" s="378"/>
      <c r="H209" s="718"/>
      <c r="I209" s="719"/>
      <c r="J209" s="719"/>
      <c r="K209" s="378"/>
      <c r="L209" s="720" t="str">
        <f>$A$16</f>
        <v xml:space="preserve"> </v>
      </c>
      <c r="M209" s="721"/>
      <c r="N209" s="721"/>
      <c r="O209" s="659"/>
      <c r="P209" s="722" t="str">
        <f>$A$25</f>
        <v xml:space="preserve"> </v>
      </c>
      <c r="Q209" s="722"/>
      <c r="R209" s="723"/>
      <c r="S209" s="216"/>
      <c r="U209" s="220"/>
      <c r="V209" s="220"/>
      <c r="W209" s="217"/>
      <c r="X209" s="703"/>
      <c r="Y209" s="703"/>
    </row>
    <row r="210" spans="1:29" s="219" customFormat="1" ht="37.9" customHeight="1">
      <c r="A210" s="218" t="s">
        <v>0</v>
      </c>
      <c r="B210" s="216"/>
      <c r="C210" s="216" t="s">
        <v>0</v>
      </c>
      <c r="D210" s="689" t="str">
        <f>$A$8</f>
        <v xml:space="preserve"> </v>
      </c>
      <c r="E210" s="690"/>
      <c r="F210" s="691"/>
      <c r="G210" s="377"/>
      <c r="H210" s="692"/>
      <c r="I210" s="693"/>
      <c r="J210" s="693"/>
      <c r="K210" s="377"/>
      <c r="L210" s="694" t="str">
        <f>$A$17</f>
        <v xml:space="preserve"> </v>
      </c>
      <c r="M210" s="695"/>
      <c r="N210" s="695"/>
      <c r="O210" s="218"/>
      <c r="P210" s="696" t="str">
        <f>$A$26</f>
        <v xml:space="preserve"> </v>
      </c>
      <c r="Q210" s="696"/>
      <c r="R210" s="697"/>
      <c r="S210" s="216"/>
      <c r="T210" s="221"/>
      <c r="U210" s="222"/>
      <c r="V210" s="221"/>
      <c r="W210" s="222"/>
      <c r="X210" s="222"/>
      <c r="Y210" s="221"/>
    </row>
    <row r="211" spans="1:29" s="219" customFormat="1" ht="37.9" customHeight="1">
      <c r="A211" s="218" t="s">
        <v>0</v>
      </c>
      <c r="B211" s="216"/>
      <c r="C211" s="216" t="s">
        <v>0</v>
      </c>
      <c r="D211" s="689" t="str">
        <f>$A$9</f>
        <v xml:space="preserve"> </v>
      </c>
      <c r="E211" s="690"/>
      <c r="F211" s="691"/>
      <c r="G211" s="377"/>
      <c r="H211" s="692"/>
      <c r="I211" s="693"/>
      <c r="J211" s="693"/>
      <c r="K211" s="377"/>
      <c r="L211" s="694" t="str">
        <f>$A$18</f>
        <v xml:space="preserve"> </v>
      </c>
      <c r="M211" s="695"/>
      <c r="N211" s="695"/>
      <c r="O211" s="218"/>
      <c r="P211" s="696" t="str">
        <f>$A$27</f>
        <v xml:space="preserve"> </v>
      </c>
      <c r="Q211" s="696"/>
      <c r="R211" s="697"/>
      <c r="S211" s="216"/>
      <c r="T211" s="221"/>
      <c r="U211" s="222"/>
      <c r="V211" s="221"/>
      <c r="W211" s="222"/>
      <c r="X211" s="222"/>
      <c r="Y211" s="221"/>
    </row>
    <row r="212" spans="1:29" ht="24.95" customHeight="1">
      <c r="A212" s="43"/>
      <c r="B212" s="44"/>
      <c r="C212" s="44"/>
      <c r="D212" s="175" t="str">
        <f>Sprache!$G$16</f>
        <v>Total ohne MWST</v>
      </c>
      <c r="E212" s="176" t="str">
        <f>Sprache!$G$17</f>
        <v>MWST</v>
      </c>
      <c r="F212" s="568" t="str">
        <f>Sprache!$G$18</f>
        <v>Total inkl. MWST</v>
      </c>
      <c r="G212" s="193"/>
      <c r="H212" s="177" t="str">
        <f>Sprache!$G$16</f>
        <v>Total ohne MWST</v>
      </c>
      <c r="I212" s="178" t="str">
        <f>Sprache!$G$17</f>
        <v>MWST</v>
      </c>
      <c r="J212" s="178" t="str">
        <f>Sprache!$G$18</f>
        <v>Total inkl. MWST</v>
      </c>
      <c r="K212" s="193"/>
      <c r="L212" s="180" t="str">
        <f>Sprache!$G$16</f>
        <v>Total ohne MWST</v>
      </c>
      <c r="M212" s="181" t="str">
        <f>Sprache!$G$17</f>
        <v>MWST</v>
      </c>
      <c r="N212" s="181" t="str">
        <f>Sprache!$G$18</f>
        <v>Total inkl. MWST</v>
      </c>
      <c r="O212" s="660"/>
      <c r="P212" s="182" t="str">
        <f>Sprache!$G$16</f>
        <v>Total ohne MWST</v>
      </c>
      <c r="Q212" s="182" t="str">
        <f>Sprache!$G$17</f>
        <v>MWST</v>
      </c>
      <c r="R212" s="197" t="str">
        <f>Sprache!$G$18</f>
        <v>Total inkl. MWST</v>
      </c>
      <c r="S212" s="28"/>
      <c r="T212" s="94"/>
      <c r="U212" s="96"/>
      <c r="V212" s="94"/>
      <c r="W212" s="97"/>
      <c r="X212" s="97"/>
      <c r="Y212" s="97"/>
    </row>
    <row r="213" spans="1:29" s="588" customFormat="1" ht="17.100000000000001" customHeight="1">
      <c r="A213" s="645" t="str">
        <f>Sprache!$G$26</f>
        <v>IV. Bau- und Technische Arbeiten mit anderen  MWST-Sätzen</v>
      </c>
      <c r="B213" s="12"/>
      <c r="C213" s="643" t="str">
        <f>Sprache!$G$53</f>
        <v>Effektiver MWST</v>
      </c>
      <c r="D213" s="21"/>
      <c r="E213" s="20"/>
      <c r="F213" s="573"/>
      <c r="G213" s="617"/>
      <c r="H213" s="21"/>
      <c r="I213" s="20"/>
      <c r="J213" s="19"/>
      <c r="K213" s="617"/>
      <c r="L213" s="21"/>
      <c r="M213" s="20"/>
      <c r="N213" s="19"/>
      <c r="O213" s="661"/>
      <c r="P213" s="19"/>
      <c r="Q213" s="20"/>
      <c r="R213" s="38"/>
      <c r="S213" s="585"/>
      <c r="T213" s="586"/>
      <c r="U213" s="586"/>
      <c r="V213" s="586"/>
      <c r="W213" s="587"/>
      <c r="X213" s="587"/>
      <c r="Y213" s="587"/>
      <c r="AA213" s="229"/>
      <c r="AB213" s="229"/>
      <c r="AC213" s="589"/>
    </row>
    <row r="214" spans="1:29" s="588" customFormat="1" ht="17.100000000000001" customHeight="1">
      <c r="A214" s="34"/>
      <c r="B214" s="12"/>
      <c r="C214" s="624"/>
      <c r="D214" s="21"/>
      <c r="E214" s="20"/>
      <c r="F214" s="573"/>
      <c r="G214" s="617"/>
      <c r="H214" s="21"/>
      <c r="I214" s="20"/>
      <c r="J214" s="19"/>
      <c r="K214" s="617"/>
      <c r="L214" s="21"/>
      <c r="M214" s="20"/>
      <c r="N214" s="19"/>
      <c r="O214" s="661"/>
      <c r="P214" s="19"/>
      <c r="Q214" s="20"/>
      <c r="R214" s="38"/>
      <c r="S214" s="585"/>
      <c r="T214" s="586"/>
      <c r="U214" s="586"/>
      <c r="V214" s="586"/>
      <c r="W214" s="587"/>
      <c r="X214" s="587"/>
      <c r="Y214" s="587"/>
      <c r="AA214" s="229"/>
      <c r="AB214" s="229"/>
      <c r="AC214" s="589"/>
    </row>
    <row r="215" spans="1:29" s="229" customFormat="1" ht="13.35" customHeight="1">
      <c r="A215" s="698" t="str">
        <f>Sprache!G20</f>
        <v>Technische Arbeiten (Honorare Projektierung+Bauleitung)</v>
      </c>
      <c r="B215" s="699"/>
      <c r="C215" s="614"/>
      <c r="D215" s="590"/>
      <c r="E215" s="591"/>
      <c r="F215" s="618"/>
      <c r="G215" s="620"/>
      <c r="H215" s="590"/>
      <c r="I215" s="591"/>
      <c r="J215" s="591"/>
      <c r="K215" s="620"/>
      <c r="L215" s="590"/>
      <c r="M215" s="591"/>
      <c r="N215" s="591"/>
      <c r="O215" s="662"/>
      <c r="P215" s="591"/>
      <c r="Q215" s="591"/>
      <c r="R215" s="621"/>
      <c r="T215" s="592"/>
      <c r="U215" s="592"/>
      <c r="V215" s="592"/>
      <c r="W215" s="592"/>
      <c r="X215" s="592"/>
      <c r="Y215" s="592"/>
      <c r="AC215" s="589"/>
    </row>
    <row r="216" spans="1:29" s="229" customFormat="1" ht="15">
      <c r="A216" s="685"/>
      <c r="B216" s="686"/>
      <c r="C216" s="639">
        <v>0</v>
      </c>
      <c r="D216" s="593">
        <f t="shared" ref="D216:D279" si="122">SUM(F216-E216)</f>
        <v>0</v>
      </c>
      <c r="E216" s="594">
        <f>SUM(F216*C216/(1+C216))</f>
        <v>0</v>
      </c>
      <c r="F216" s="595">
        <v>0</v>
      </c>
      <c r="G216" s="615"/>
      <c r="H216" s="593">
        <f t="shared" ref="H216:H279" si="123">SUM(J216-I216)</f>
        <v>0</v>
      </c>
      <c r="I216" s="594">
        <f>SUM(J216*C216/(1+C216))</f>
        <v>0</v>
      </c>
      <c r="J216" s="596">
        <v>0</v>
      </c>
      <c r="K216" s="615"/>
      <c r="L216" s="593">
        <f t="shared" ref="L216:L279" si="124">SUM(N216-M216)</f>
        <v>0</v>
      </c>
      <c r="M216" s="594">
        <f>SUM(N216*C216/(1+C216))</f>
        <v>0</v>
      </c>
      <c r="N216" s="596">
        <v>0</v>
      </c>
      <c r="O216" s="663"/>
      <c r="P216" s="655">
        <f t="shared" ref="P216:P279" si="125">SUM(R216-Q216)</f>
        <v>0</v>
      </c>
      <c r="Q216" s="594">
        <f>SUM(R216*C216/(1+C216))</f>
        <v>0</v>
      </c>
      <c r="R216" s="597">
        <v>0</v>
      </c>
      <c r="S216" s="591"/>
      <c r="T216" s="592"/>
      <c r="U216" s="592"/>
      <c r="V216" s="592"/>
      <c r="W216" s="592"/>
      <c r="X216" s="592"/>
      <c r="Y216" s="592"/>
      <c r="AC216" s="589"/>
    </row>
    <row r="217" spans="1:29" s="229" customFormat="1" ht="15">
      <c r="A217" s="681"/>
      <c r="B217" s="682"/>
      <c r="C217" s="640">
        <v>0</v>
      </c>
      <c r="D217" s="598">
        <f t="shared" si="122"/>
        <v>0</v>
      </c>
      <c r="E217" s="591">
        <f t="shared" ref="E217:E280" si="126">SUM(F217*C217/(1+C217))</f>
        <v>0</v>
      </c>
      <c r="F217" s="599">
        <v>0</v>
      </c>
      <c r="G217" s="615"/>
      <c r="H217" s="598">
        <f t="shared" si="123"/>
        <v>0</v>
      </c>
      <c r="I217" s="591">
        <f t="shared" ref="I217:I280" si="127">SUM(J217*C217/(1+C217))</f>
        <v>0</v>
      </c>
      <c r="J217" s="600">
        <v>0</v>
      </c>
      <c r="K217" s="615"/>
      <c r="L217" s="598">
        <f t="shared" si="124"/>
        <v>0</v>
      </c>
      <c r="M217" s="591">
        <f t="shared" ref="M217:M280" si="128">SUM(N217*C217/(1+C217))</f>
        <v>0</v>
      </c>
      <c r="N217" s="600">
        <v>0</v>
      </c>
      <c r="O217" s="663"/>
      <c r="P217" s="656">
        <f t="shared" si="125"/>
        <v>0</v>
      </c>
      <c r="Q217" s="591">
        <f t="shared" ref="Q217:Q280" si="129">SUM(R217*C217/(1+C217))</f>
        <v>0</v>
      </c>
      <c r="R217" s="601">
        <v>0</v>
      </c>
      <c r="T217" s="592"/>
      <c r="U217" s="592"/>
      <c r="V217" s="592"/>
      <c r="W217" s="592"/>
      <c r="X217" s="592"/>
      <c r="Y217" s="592"/>
      <c r="AC217" s="589"/>
    </row>
    <row r="218" spans="1:29" s="229" customFormat="1" ht="15">
      <c r="A218" s="681"/>
      <c r="B218" s="682"/>
      <c r="C218" s="640">
        <v>0</v>
      </c>
      <c r="D218" s="598">
        <f t="shared" si="122"/>
        <v>0</v>
      </c>
      <c r="E218" s="591">
        <f t="shared" si="126"/>
        <v>0</v>
      </c>
      <c r="F218" s="599">
        <v>0</v>
      </c>
      <c r="G218" s="615"/>
      <c r="H218" s="598">
        <f t="shared" si="123"/>
        <v>0</v>
      </c>
      <c r="I218" s="591">
        <f t="shared" si="127"/>
        <v>0</v>
      </c>
      <c r="J218" s="600">
        <v>0</v>
      </c>
      <c r="K218" s="615"/>
      <c r="L218" s="598">
        <f t="shared" si="124"/>
        <v>0</v>
      </c>
      <c r="M218" s="591">
        <f t="shared" si="128"/>
        <v>0</v>
      </c>
      <c r="N218" s="600">
        <v>0</v>
      </c>
      <c r="O218" s="663"/>
      <c r="P218" s="656">
        <f t="shared" si="125"/>
        <v>0</v>
      </c>
      <c r="Q218" s="591">
        <f t="shared" si="129"/>
        <v>0</v>
      </c>
      <c r="R218" s="601">
        <v>0</v>
      </c>
      <c r="T218" s="592"/>
      <c r="U218" s="592"/>
      <c r="V218" s="592"/>
      <c r="W218" s="592"/>
      <c r="X218" s="592"/>
      <c r="Y218" s="592"/>
      <c r="AC218" s="589"/>
    </row>
    <row r="219" spans="1:29" s="229" customFormat="1" ht="13.35" customHeight="1">
      <c r="A219" s="683"/>
      <c r="B219" s="684"/>
      <c r="C219" s="638">
        <v>0</v>
      </c>
      <c r="D219" s="602">
        <f t="shared" si="122"/>
        <v>0</v>
      </c>
      <c r="E219" s="591">
        <f t="shared" si="126"/>
        <v>0</v>
      </c>
      <c r="F219" s="603">
        <v>0</v>
      </c>
      <c r="G219" s="615"/>
      <c r="H219" s="602">
        <f t="shared" si="123"/>
        <v>0</v>
      </c>
      <c r="I219" s="591">
        <f t="shared" si="127"/>
        <v>0</v>
      </c>
      <c r="J219" s="605">
        <v>0</v>
      </c>
      <c r="K219" s="615"/>
      <c r="L219" s="602">
        <f t="shared" si="124"/>
        <v>0</v>
      </c>
      <c r="M219" s="591">
        <f t="shared" si="128"/>
        <v>0</v>
      </c>
      <c r="N219" s="605">
        <v>0</v>
      </c>
      <c r="O219" s="663"/>
      <c r="P219" s="657">
        <f t="shared" si="125"/>
        <v>0</v>
      </c>
      <c r="Q219" s="591">
        <f t="shared" si="129"/>
        <v>0</v>
      </c>
      <c r="R219" s="606">
        <v>0</v>
      </c>
      <c r="T219" s="592"/>
      <c r="U219" s="592"/>
      <c r="V219" s="592"/>
      <c r="W219" s="592"/>
      <c r="X219" s="592"/>
      <c r="Y219" s="592"/>
      <c r="AC219" s="589"/>
    </row>
    <row r="220" spans="1:29" s="229" customFormat="1" ht="13.35" customHeight="1">
      <c r="A220" s="685"/>
      <c r="B220" s="686"/>
      <c r="C220" s="637">
        <v>0</v>
      </c>
      <c r="D220" s="593">
        <f t="shared" si="122"/>
        <v>0</v>
      </c>
      <c r="E220" s="594">
        <f t="shared" si="126"/>
        <v>0</v>
      </c>
      <c r="F220" s="595">
        <v>0</v>
      </c>
      <c r="G220" s="615"/>
      <c r="H220" s="593">
        <f t="shared" si="123"/>
        <v>0</v>
      </c>
      <c r="I220" s="594">
        <f t="shared" si="127"/>
        <v>0</v>
      </c>
      <c r="J220" s="596">
        <v>0</v>
      </c>
      <c r="K220" s="615"/>
      <c r="L220" s="593">
        <f t="shared" si="124"/>
        <v>0</v>
      </c>
      <c r="M220" s="594">
        <f t="shared" si="128"/>
        <v>0</v>
      </c>
      <c r="N220" s="596">
        <v>0</v>
      </c>
      <c r="O220" s="663"/>
      <c r="P220" s="655">
        <f t="shared" si="125"/>
        <v>0</v>
      </c>
      <c r="Q220" s="594">
        <f t="shared" si="129"/>
        <v>0</v>
      </c>
      <c r="R220" s="597">
        <v>0</v>
      </c>
      <c r="T220" s="592"/>
      <c r="U220" s="592"/>
      <c r="V220" s="592"/>
      <c r="W220" s="592"/>
      <c r="X220" s="592"/>
      <c r="Y220" s="592"/>
      <c r="AC220" s="589"/>
    </row>
    <row r="221" spans="1:29" s="229" customFormat="1" ht="13.35" customHeight="1">
      <c r="A221" s="681"/>
      <c r="B221" s="682"/>
      <c r="C221" s="637">
        <v>0</v>
      </c>
      <c r="D221" s="598">
        <f t="shared" si="122"/>
        <v>0</v>
      </c>
      <c r="E221" s="591">
        <f t="shared" si="126"/>
        <v>0</v>
      </c>
      <c r="F221" s="599">
        <v>0</v>
      </c>
      <c r="G221" s="615"/>
      <c r="H221" s="598">
        <f t="shared" si="123"/>
        <v>0</v>
      </c>
      <c r="I221" s="591">
        <f t="shared" si="127"/>
        <v>0</v>
      </c>
      <c r="J221" s="600">
        <v>0</v>
      </c>
      <c r="K221" s="615"/>
      <c r="L221" s="598">
        <f t="shared" si="124"/>
        <v>0</v>
      </c>
      <c r="M221" s="591">
        <f t="shared" si="128"/>
        <v>0</v>
      </c>
      <c r="N221" s="600">
        <v>0</v>
      </c>
      <c r="O221" s="663"/>
      <c r="P221" s="656">
        <f t="shared" si="125"/>
        <v>0</v>
      </c>
      <c r="Q221" s="591">
        <f t="shared" si="129"/>
        <v>0</v>
      </c>
      <c r="R221" s="601">
        <v>0</v>
      </c>
      <c r="T221" s="592"/>
      <c r="U221" s="592"/>
      <c r="V221" s="592"/>
      <c r="W221" s="592"/>
      <c r="X221" s="592"/>
      <c r="Y221" s="592"/>
      <c r="AC221" s="589"/>
    </row>
    <row r="222" spans="1:29" s="229" customFormat="1" ht="15" outlineLevel="1">
      <c r="A222" s="681"/>
      <c r="B222" s="682"/>
      <c r="C222" s="637">
        <v>0</v>
      </c>
      <c r="D222" s="598">
        <f t="shared" si="122"/>
        <v>0</v>
      </c>
      <c r="E222" s="591">
        <f t="shared" si="126"/>
        <v>0</v>
      </c>
      <c r="F222" s="599">
        <v>0</v>
      </c>
      <c r="G222" s="615"/>
      <c r="H222" s="598">
        <f t="shared" si="123"/>
        <v>0</v>
      </c>
      <c r="I222" s="591">
        <f t="shared" si="127"/>
        <v>0</v>
      </c>
      <c r="J222" s="600">
        <v>0</v>
      </c>
      <c r="K222" s="615"/>
      <c r="L222" s="598">
        <f t="shared" si="124"/>
        <v>0</v>
      </c>
      <c r="M222" s="591">
        <f t="shared" si="128"/>
        <v>0</v>
      </c>
      <c r="N222" s="600">
        <v>0</v>
      </c>
      <c r="O222" s="663"/>
      <c r="P222" s="656">
        <f t="shared" si="125"/>
        <v>0</v>
      </c>
      <c r="Q222" s="591">
        <f t="shared" si="129"/>
        <v>0</v>
      </c>
      <c r="R222" s="601">
        <v>0</v>
      </c>
    </row>
    <row r="223" spans="1:29" s="229" customFormat="1" ht="15" outlineLevel="1">
      <c r="A223" s="683"/>
      <c r="B223" s="684"/>
      <c r="C223" s="637">
        <v>0</v>
      </c>
      <c r="D223" s="602">
        <f t="shared" si="122"/>
        <v>0</v>
      </c>
      <c r="E223" s="591">
        <f t="shared" si="126"/>
        <v>0</v>
      </c>
      <c r="F223" s="603">
        <v>0</v>
      </c>
      <c r="G223" s="615"/>
      <c r="H223" s="602">
        <f t="shared" si="123"/>
        <v>0</v>
      </c>
      <c r="I223" s="591">
        <f t="shared" si="127"/>
        <v>0</v>
      </c>
      <c r="J223" s="605">
        <v>0</v>
      </c>
      <c r="K223" s="615"/>
      <c r="L223" s="602">
        <f t="shared" si="124"/>
        <v>0</v>
      </c>
      <c r="M223" s="591">
        <f t="shared" si="128"/>
        <v>0</v>
      </c>
      <c r="N223" s="605">
        <v>0</v>
      </c>
      <c r="O223" s="663"/>
      <c r="P223" s="657">
        <f t="shared" si="125"/>
        <v>0</v>
      </c>
      <c r="Q223" s="591">
        <f t="shared" si="129"/>
        <v>0</v>
      </c>
      <c r="R223" s="606">
        <v>0</v>
      </c>
    </row>
    <row r="224" spans="1:29" s="229" customFormat="1" ht="15" outlineLevel="1">
      <c r="A224" s="685"/>
      <c r="B224" s="686"/>
      <c r="C224" s="639">
        <v>0</v>
      </c>
      <c r="D224" s="593">
        <f t="shared" si="122"/>
        <v>0</v>
      </c>
      <c r="E224" s="594">
        <f t="shared" si="126"/>
        <v>0</v>
      </c>
      <c r="F224" s="595">
        <v>0</v>
      </c>
      <c r="G224" s="615"/>
      <c r="H224" s="593">
        <f t="shared" si="123"/>
        <v>0</v>
      </c>
      <c r="I224" s="594">
        <f t="shared" si="127"/>
        <v>0</v>
      </c>
      <c r="J224" s="596">
        <v>0</v>
      </c>
      <c r="K224" s="615"/>
      <c r="L224" s="593">
        <f t="shared" si="124"/>
        <v>0</v>
      </c>
      <c r="M224" s="594">
        <f t="shared" si="128"/>
        <v>0</v>
      </c>
      <c r="N224" s="596">
        <v>0</v>
      </c>
      <c r="O224" s="663"/>
      <c r="P224" s="655">
        <f t="shared" si="125"/>
        <v>0</v>
      </c>
      <c r="Q224" s="594">
        <f t="shared" si="129"/>
        <v>0</v>
      </c>
      <c r="R224" s="597">
        <v>0</v>
      </c>
    </row>
    <row r="225" spans="1:29" s="229" customFormat="1" ht="15" outlineLevel="1">
      <c r="A225" s="681"/>
      <c r="B225" s="682"/>
      <c r="C225" s="640">
        <v>0</v>
      </c>
      <c r="D225" s="598">
        <f t="shared" si="122"/>
        <v>0</v>
      </c>
      <c r="E225" s="591">
        <f t="shared" si="126"/>
        <v>0</v>
      </c>
      <c r="F225" s="599">
        <v>0</v>
      </c>
      <c r="G225" s="615"/>
      <c r="H225" s="598">
        <f t="shared" si="123"/>
        <v>0</v>
      </c>
      <c r="I225" s="591">
        <f t="shared" si="127"/>
        <v>0</v>
      </c>
      <c r="J225" s="600">
        <v>0</v>
      </c>
      <c r="K225" s="615"/>
      <c r="L225" s="598">
        <f t="shared" si="124"/>
        <v>0</v>
      </c>
      <c r="M225" s="591">
        <f t="shared" si="128"/>
        <v>0</v>
      </c>
      <c r="N225" s="600">
        <v>0</v>
      </c>
      <c r="O225" s="663"/>
      <c r="P225" s="656">
        <f t="shared" si="125"/>
        <v>0</v>
      </c>
      <c r="Q225" s="591">
        <f t="shared" si="129"/>
        <v>0</v>
      </c>
      <c r="R225" s="601">
        <v>0</v>
      </c>
    </row>
    <row r="226" spans="1:29" s="229" customFormat="1" ht="15" outlineLevel="1">
      <c r="A226" s="681"/>
      <c r="B226" s="682"/>
      <c r="C226" s="640">
        <v>0</v>
      </c>
      <c r="D226" s="598">
        <f t="shared" si="122"/>
        <v>0</v>
      </c>
      <c r="E226" s="591">
        <f t="shared" si="126"/>
        <v>0</v>
      </c>
      <c r="F226" s="599">
        <v>0</v>
      </c>
      <c r="G226" s="615"/>
      <c r="H226" s="598">
        <f t="shared" si="123"/>
        <v>0</v>
      </c>
      <c r="I226" s="591">
        <f t="shared" si="127"/>
        <v>0</v>
      </c>
      <c r="J226" s="600">
        <v>0</v>
      </c>
      <c r="K226" s="615"/>
      <c r="L226" s="598">
        <f t="shared" si="124"/>
        <v>0</v>
      </c>
      <c r="M226" s="591">
        <f t="shared" si="128"/>
        <v>0</v>
      </c>
      <c r="N226" s="600">
        <v>0</v>
      </c>
      <c r="O226" s="663"/>
      <c r="P226" s="656">
        <f t="shared" si="125"/>
        <v>0</v>
      </c>
      <c r="Q226" s="591">
        <f t="shared" si="129"/>
        <v>0</v>
      </c>
      <c r="R226" s="601">
        <v>0</v>
      </c>
    </row>
    <row r="227" spans="1:29" s="229" customFormat="1" ht="15" outlineLevel="1">
      <c r="A227" s="683"/>
      <c r="B227" s="684"/>
      <c r="C227" s="638">
        <v>0</v>
      </c>
      <c r="D227" s="602">
        <f t="shared" si="122"/>
        <v>0</v>
      </c>
      <c r="E227" s="604">
        <f t="shared" si="126"/>
        <v>0</v>
      </c>
      <c r="F227" s="603">
        <v>0</v>
      </c>
      <c r="G227" s="615"/>
      <c r="H227" s="602">
        <f t="shared" si="123"/>
        <v>0</v>
      </c>
      <c r="I227" s="604">
        <f t="shared" si="127"/>
        <v>0</v>
      </c>
      <c r="J227" s="605">
        <v>0</v>
      </c>
      <c r="K227" s="615"/>
      <c r="L227" s="602">
        <f t="shared" si="124"/>
        <v>0</v>
      </c>
      <c r="M227" s="604">
        <f t="shared" si="128"/>
        <v>0</v>
      </c>
      <c r="N227" s="605">
        <v>0</v>
      </c>
      <c r="O227" s="663"/>
      <c r="P227" s="657">
        <f t="shared" si="125"/>
        <v>0</v>
      </c>
      <c r="Q227" s="604">
        <f t="shared" si="129"/>
        <v>0</v>
      </c>
      <c r="R227" s="606">
        <v>0</v>
      </c>
    </row>
    <row r="228" spans="1:29" s="588" customFormat="1" ht="17.100000000000001" customHeight="1">
      <c r="A228" s="34"/>
      <c r="B228" s="12"/>
      <c r="C228" s="641"/>
      <c r="D228" s="21"/>
      <c r="E228" s="591"/>
      <c r="F228" s="573"/>
      <c r="G228" s="617"/>
      <c r="H228" s="21"/>
      <c r="I228" s="591"/>
      <c r="J228" s="19"/>
      <c r="K228" s="617"/>
      <c r="L228" s="21"/>
      <c r="M228" s="591"/>
      <c r="N228" s="19"/>
      <c r="O228" s="661"/>
      <c r="P228" s="19"/>
      <c r="Q228" s="591"/>
      <c r="R228" s="38"/>
      <c r="S228" s="585"/>
      <c r="T228" s="586"/>
      <c r="U228" s="586"/>
      <c r="V228" s="586"/>
      <c r="W228" s="587"/>
      <c r="X228" s="587"/>
      <c r="Y228" s="587"/>
      <c r="AA228" s="229"/>
      <c r="AB228" s="229"/>
      <c r="AC228" s="589"/>
    </row>
    <row r="229" spans="1:29" s="229" customFormat="1" ht="14.25" outlineLevel="1">
      <c r="A229" s="687" t="str">
        <f>Sprache!G21</f>
        <v>Bau- und Nebenarbeiten</v>
      </c>
      <c r="B229" s="688"/>
      <c r="C229" s="642"/>
      <c r="D229" s="598"/>
      <c r="E229" s="591"/>
      <c r="F229" s="618"/>
      <c r="G229" s="192"/>
      <c r="H229" s="607"/>
      <c r="I229" s="591"/>
      <c r="J229" s="604"/>
      <c r="K229" s="192"/>
      <c r="L229" s="607"/>
      <c r="M229" s="591"/>
      <c r="N229" s="604"/>
      <c r="O229" s="664"/>
      <c r="P229" s="604"/>
      <c r="Q229" s="591"/>
      <c r="R229" s="619"/>
    </row>
    <row r="230" spans="1:29" s="229" customFormat="1" ht="15" outlineLevel="1">
      <c r="A230" s="685"/>
      <c r="B230" s="686"/>
      <c r="C230" s="637">
        <v>0</v>
      </c>
      <c r="D230" s="593">
        <f t="shared" si="122"/>
        <v>0</v>
      </c>
      <c r="E230" s="594">
        <f t="shared" si="126"/>
        <v>0</v>
      </c>
      <c r="F230" s="595">
        <v>0</v>
      </c>
      <c r="G230" s="616"/>
      <c r="H230" s="593">
        <f t="shared" si="123"/>
        <v>0</v>
      </c>
      <c r="I230" s="594">
        <f t="shared" si="127"/>
        <v>0</v>
      </c>
      <c r="J230" s="596">
        <v>0</v>
      </c>
      <c r="K230" s="616"/>
      <c r="L230" s="593">
        <f t="shared" si="124"/>
        <v>0</v>
      </c>
      <c r="M230" s="594">
        <f t="shared" si="128"/>
        <v>0</v>
      </c>
      <c r="N230" s="596">
        <v>0</v>
      </c>
      <c r="O230" s="665"/>
      <c r="P230" s="655">
        <f t="shared" si="125"/>
        <v>0</v>
      </c>
      <c r="Q230" s="594">
        <f t="shared" si="129"/>
        <v>0</v>
      </c>
      <c r="R230" s="597">
        <v>0</v>
      </c>
    </row>
    <row r="231" spans="1:29" s="229" customFormat="1" ht="15" outlineLevel="1">
      <c r="A231" s="681"/>
      <c r="B231" s="682"/>
      <c r="C231" s="637">
        <v>0</v>
      </c>
      <c r="D231" s="598">
        <f t="shared" si="122"/>
        <v>0</v>
      </c>
      <c r="E231" s="591">
        <f t="shared" si="126"/>
        <v>0</v>
      </c>
      <c r="F231" s="599">
        <v>0</v>
      </c>
      <c r="G231" s="616"/>
      <c r="H231" s="598">
        <f t="shared" si="123"/>
        <v>0</v>
      </c>
      <c r="I231" s="591">
        <f t="shared" si="127"/>
        <v>0</v>
      </c>
      <c r="J231" s="600">
        <v>0</v>
      </c>
      <c r="K231" s="616"/>
      <c r="L231" s="598">
        <f t="shared" si="124"/>
        <v>0</v>
      </c>
      <c r="M231" s="591">
        <f t="shared" si="128"/>
        <v>0</v>
      </c>
      <c r="N231" s="600">
        <v>0</v>
      </c>
      <c r="O231" s="665"/>
      <c r="P231" s="656">
        <f t="shared" si="125"/>
        <v>0</v>
      </c>
      <c r="Q231" s="591">
        <f t="shared" si="129"/>
        <v>0</v>
      </c>
      <c r="R231" s="601">
        <v>0</v>
      </c>
    </row>
    <row r="232" spans="1:29" s="229" customFormat="1" ht="15" outlineLevel="1">
      <c r="A232" s="681"/>
      <c r="B232" s="682"/>
      <c r="C232" s="637">
        <v>0</v>
      </c>
      <c r="D232" s="598">
        <f t="shared" si="122"/>
        <v>0</v>
      </c>
      <c r="E232" s="591">
        <f t="shared" si="126"/>
        <v>0</v>
      </c>
      <c r="F232" s="599">
        <v>0</v>
      </c>
      <c r="G232" s="616"/>
      <c r="H232" s="598">
        <f t="shared" si="123"/>
        <v>0</v>
      </c>
      <c r="I232" s="591">
        <f t="shared" si="127"/>
        <v>0</v>
      </c>
      <c r="J232" s="600">
        <v>0</v>
      </c>
      <c r="K232" s="616"/>
      <c r="L232" s="598">
        <f t="shared" si="124"/>
        <v>0</v>
      </c>
      <c r="M232" s="591">
        <f t="shared" si="128"/>
        <v>0</v>
      </c>
      <c r="N232" s="600">
        <v>0</v>
      </c>
      <c r="O232" s="665"/>
      <c r="P232" s="656">
        <f t="shared" si="125"/>
        <v>0</v>
      </c>
      <c r="Q232" s="591">
        <f t="shared" si="129"/>
        <v>0</v>
      </c>
      <c r="R232" s="601">
        <v>0</v>
      </c>
    </row>
    <row r="233" spans="1:29" s="229" customFormat="1" ht="15" outlineLevel="1">
      <c r="A233" s="683"/>
      <c r="B233" s="684"/>
      <c r="C233" s="637">
        <v>0</v>
      </c>
      <c r="D233" s="602">
        <f t="shared" si="122"/>
        <v>0</v>
      </c>
      <c r="E233" s="604">
        <f t="shared" si="126"/>
        <v>0</v>
      </c>
      <c r="F233" s="603">
        <v>0</v>
      </c>
      <c r="G233" s="616"/>
      <c r="H233" s="602">
        <f t="shared" si="123"/>
        <v>0</v>
      </c>
      <c r="I233" s="604">
        <f t="shared" si="127"/>
        <v>0</v>
      </c>
      <c r="J233" s="605">
        <v>0</v>
      </c>
      <c r="K233" s="616"/>
      <c r="L233" s="602">
        <f t="shared" si="124"/>
        <v>0</v>
      </c>
      <c r="M233" s="604">
        <f t="shared" si="128"/>
        <v>0</v>
      </c>
      <c r="N233" s="605">
        <v>0</v>
      </c>
      <c r="O233" s="665"/>
      <c r="P233" s="657">
        <f t="shared" si="125"/>
        <v>0</v>
      </c>
      <c r="Q233" s="604">
        <f t="shared" si="129"/>
        <v>0</v>
      </c>
      <c r="R233" s="606">
        <v>0</v>
      </c>
    </row>
    <row r="234" spans="1:29" s="229" customFormat="1" ht="15" outlineLevel="1">
      <c r="A234" s="685"/>
      <c r="B234" s="686"/>
      <c r="C234" s="639">
        <v>0</v>
      </c>
      <c r="D234" s="593">
        <f t="shared" si="122"/>
        <v>0</v>
      </c>
      <c r="E234" s="594">
        <f t="shared" si="126"/>
        <v>0</v>
      </c>
      <c r="F234" s="595">
        <v>0</v>
      </c>
      <c r="G234" s="616"/>
      <c r="H234" s="593">
        <f t="shared" si="123"/>
        <v>0</v>
      </c>
      <c r="I234" s="594">
        <f t="shared" si="127"/>
        <v>0</v>
      </c>
      <c r="J234" s="596">
        <v>0</v>
      </c>
      <c r="K234" s="616"/>
      <c r="L234" s="593">
        <f t="shared" si="124"/>
        <v>0</v>
      </c>
      <c r="M234" s="594">
        <f t="shared" si="128"/>
        <v>0</v>
      </c>
      <c r="N234" s="596">
        <v>0</v>
      </c>
      <c r="O234" s="665"/>
      <c r="P234" s="655">
        <f t="shared" si="125"/>
        <v>0</v>
      </c>
      <c r="Q234" s="594">
        <f t="shared" si="129"/>
        <v>0</v>
      </c>
      <c r="R234" s="597">
        <v>0</v>
      </c>
    </row>
    <row r="235" spans="1:29" s="229" customFormat="1" ht="15" outlineLevel="1">
      <c r="A235" s="681"/>
      <c r="B235" s="682"/>
      <c r="C235" s="640">
        <v>0</v>
      </c>
      <c r="D235" s="598">
        <f t="shared" si="122"/>
        <v>0</v>
      </c>
      <c r="E235" s="591">
        <f t="shared" si="126"/>
        <v>0</v>
      </c>
      <c r="F235" s="599">
        <v>0</v>
      </c>
      <c r="G235" s="616"/>
      <c r="H235" s="598">
        <f t="shared" si="123"/>
        <v>0</v>
      </c>
      <c r="I235" s="591">
        <f t="shared" si="127"/>
        <v>0</v>
      </c>
      <c r="J235" s="600">
        <v>0</v>
      </c>
      <c r="K235" s="616"/>
      <c r="L235" s="598">
        <f t="shared" si="124"/>
        <v>0</v>
      </c>
      <c r="M235" s="591">
        <f t="shared" si="128"/>
        <v>0</v>
      </c>
      <c r="N235" s="600">
        <v>0</v>
      </c>
      <c r="O235" s="665"/>
      <c r="P235" s="656">
        <f t="shared" si="125"/>
        <v>0</v>
      </c>
      <c r="Q235" s="591">
        <f t="shared" si="129"/>
        <v>0</v>
      </c>
      <c r="R235" s="601">
        <v>0</v>
      </c>
    </row>
    <row r="236" spans="1:29" s="229" customFormat="1" ht="15" outlineLevel="1">
      <c r="A236" s="681"/>
      <c r="B236" s="682"/>
      <c r="C236" s="640">
        <v>0</v>
      </c>
      <c r="D236" s="598">
        <f t="shared" si="122"/>
        <v>0</v>
      </c>
      <c r="E236" s="591">
        <f t="shared" si="126"/>
        <v>0</v>
      </c>
      <c r="F236" s="599">
        <v>0</v>
      </c>
      <c r="G236" s="616"/>
      <c r="H236" s="598">
        <f t="shared" si="123"/>
        <v>0</v>
      </c>
      <c r="I236" s="591">
        <f t="shared" si="127"/>
        <v>0</v>
      </c>
      <c r="J236" s="600">
        <v>0</v>
      </c>
      <c r="K236" s="616"/>
      <c r="L236" s="598">
        <f t="shared" si="124"/>
        <v>0</v>
      </c>
      <c r="M236" s="591">
        <f t="shared" si="128"/>
        <v>0</v>
      </c>
      <c r="N236" s="600">
        <v>0</v>
      </c>
      <c r="O236" s="665"/>
      <c r="P236" s="656">
        <f t="shared" si="125"/>
        <v>0</v>
      </c>
      <c r="Q236" s="591">
        <f t="shared" si="129"/>
        <v>0</v>
      </c>
      <c r="R236" s="601">
        <v>0</v>
      </c>
    </row>
    <row r="237" spans="1:29" s="229" customFormat="1" ht="15" outlineLevel="1">
      <c r="A237" s="683"/>
      <c r="B237" s="684"/>
      <c r="C237" s="638">
        <v>0</v>
      </c>
      <c r="D237" s="602">
        <f t="shared" si="122"/>
        <v>0</v>
      </c>
      <c r="E237" s="604">
        <f t="shared" si="126"/>
        <v>0</v>
      </c>
      <c r="F237" s="603">
        <v>0</v>
      </c>
      <c r="G237" s="616"/>
      <c r="H237" s="602">
        <f t="shared" si="123"/>
        <v>0</v>
      </c>
      <c r="I237" s="604">
        <f t="shared" si="127"/>
        <v>0</v>
      </c>
      <c r="J237" s="605">
        <v>0</v>
      </c>
      <c r="K237" s="616"/>
      <c r="L237" s="602">
        <f t="shared" si="124"/>
        <v>0</v>
      </c>
      <c r="M237" s="604">
        <f t="shared" si="128"/>
        <v>0</v>
      </c>
      <c r="N237" s="605">
        <v>0</v>
      </c>
      <c r="O237" s="665"/>
      <c r="P237" s="657">
        <f t="shared" si="125"/>
        <v>0</v>
      </c>
      <c r="Q237" s="604">
        <f t="shared" si="129"/>
        <v>0</v>
      </c>
      <c r="R237" s="606">
        <v>0</v>
      </c>
    </row>
    <row r="238" spans="1:29" s="229" customFormat="1" ht="15" outlineLevel="1">
      <c r="A238" s="685"/>
      <c r="B238" s="686"/>
      <c r="C238" s="637">
        <v>0</v>
      </c>
      <c r="D238" s="593">
        <f t="shared" si="122"/>
        <v>0</v>
      </c>
      <c r="E238" s="594">
        <f t="shared" si="126"/>
        <v>0</v>
      </c>
      <c r="F238" s="595">
        <v>0</v>
      </c>
      <c r="G238" s="616"/>
      <c r="H238" s="593">
        <f t="shared" si="123"/>
        <v>0</v>
      </c>
      <c r="I238" s="594">
        <f t="shared" si="127"/>
        <v>0</v>
      </c>
      <c r="J238" s="596">
        <v>0</v>
      </c>
      <c r="K238" s="616"/>
      <c r="L238" s="593">
        <f t="shared" si="124"/>
        <v>0</v>
      </c>
      <c r="M238" s="594">
        <f t="shared" si="128"/>
        <v>0</v>
      </c>
      <c r="N238" s="596">
        <v>0</v>
      </c>
      <c r="O238" s="665"/>
      <c r="P238" s="655">
        <f t="shared" si="125"/>
        <v>0</v>
      </c>
      <c r="Q238" s="594">
        <f t="shared" si="129"/>
        <v>0</v>
      </c>
      <c r="R238" s="597">
        <v>0</v>
      </c>
    </row>
    <row r="239" spans="1:29" s="229" customFormat="1" ht="15" outlineLevel="1">
      <c r="A239" s="681"/>
      <c r="B239" s="682"/>
      <c r="C239" s="637">
        <v>0</v>
      </c>
      <c r="D239" s="598">
        <f t="shared" si="122"/>
        <v>0</v>
      </c>
      <c r="E239" s="591">
        <f t="shared" si="126"/>
        <v>0</v>
      </c>
      <c r="F239" s="599">
        <v>0</v>
      </c>
      <c r="G239" s="616"/>
      <c r="H239" s="598">
        <f t="shared" si="123"/>
        <v>0</v>
      </c>
      <c r="I239" s="591">
        <f t="shared" si="127"/>
        <v>0</v>
      </c>
      <c r="J239" s="600">
        <v>0</v>
      </c>
      <c r="K239" s="616"/>
      <c r="L239" s="598">
        <f t="shared" si="124"/>
        <v>0</v>
      </c>
      <c r="M239" s="591">
        <f t="shared" si="128"/>
        <v>0</v>
      </c>
      <c r="N239" s="600">
        <v>0</v>
      </c>
      <c r="O239" s="665"/>
      <c r="P239" s="656">
        <f t="shared" si="125"/>
        <v>0</v>
      </c>
      <c r="Q239" s="591">
        <f t="shared" si="129"/>
        <v>0</v>
      </c>
      <c r="R239" s="601">
        <v>0</v>
      </c>
    </row>
    <row r="240" spans="1:29" s="229" customFormat="1" ht="15" outlineLevel="1">
      <c r="A240" s="681"/>
      <c r="B240" s="682"/>
      <c r="C240" s="637">
        <v>0</v>
      </c>
      <c r="D240" s="598">
        <f t="shared" si="122"/>
        <v>0</v>
      </c>
      <c r="E240" s="591">
        <f t="shared" si="126"/>
        <v>0</v>
      </c>
      <c r="F240" s="599">
        <v>0</v>
      </c>
      <c r="G240" s="616"/>
      <c r="H240" s="598">
        <f t="shared" si="123"/>
        <v>0</v>
      </c>
      <c r="I240" s="591">
        <f t="shared" si="127"/>
        <v>0</v>
      </c>
      <c r="J240" s="600">
        <v>0</v>
      </c>
      <c r="K240" s="616"/>
      <c r="L240" s="598">
        <f t="shared" si="124"/>
        <v>0</v>
      </c>
      <c r="M240" s="591">
        <f t="shared" si="128"/>
        <v>0</v>
      </c>
      <c r="N240" s="600">
        <v>0</v>
      </c>
      <c r="O240" s="665"/>
      <c r="P240" s="656">
        <f t="shared" si="125"/>
        <v>0</v>
      </c>
      <c r="Q240" s="591">
        <f t="shared" si="129"/>
        <v>0</v>
      </c>
      <c r="R240" s="601">
        <v>0</v>
      </c>
    </row>
    <row r="241" spans="1:18" s="229" customFormat="1" ht="15" outlineLevel="1">
      <c r="A241" s="683"/>
      <c r="B241" s="684"/>
      <c r="C241" s="637">
        <v>0</v>
      </c>
      <c r="D241" s="602">
        <f t="shared" si="122"/>
        <v>0</v>
      </c>
      <c r="E241" s="604">
        <f t="shared" si="126"/>
        <v>0</v>
      </c>
      <c r="F241" s="603">
        <v>0</v>
      </c>
      <c r="G241" s="616"/>
      <c r="H241" s="602">
        <f t="shared" si="123"/>
        <v>0</v>
      </c>
      <c r="I241" s="604">
        <f t="shared" si="127"/>
        <v>0</v>
      </c>
      <c r="J241" s="605">
        <v>0</v>
      </c>
      <c r="K241" s="616"/>
      <c r="L241" s="602">
        <f t="shared" si="124"/>
        <v>0</v>
      </c>
      <c r="M241" s="604">
        <f t="shared" si="128"/>
        <v>0</v>
      </c>
      <c r="N241" s="605">
        <v>0</v>
      </c>
      <c r="O241" s="665"/>
      <c r="P241" s="657">
        <f t="shared" si="125"/>
        <v>0</v>
      </c>
      <c r="Q241" s="604">
        <f t="shared" si="129"/>
        <v>0</v>
      </c>
      <c r="R241" s="606">
        <v>0</v>
      </c>
    </row>
    <row r="242" spans="1:18" s="229" customFormat="1" ht="15" outlineLevel="1">
      <c r="A242" s="685"/>
      <c r="B242" s="686"/>
      <c r="C242" s="639">
        <v>0</v>
      </c>
      <c r="D242" s="593">
        <f t="shared" si="122"/>
        <v>0</v>
      </c>
      <c r="E242" s="594">
        <f t="shared" si="126"/>
        <v>0</v>
      </c>
      <c r="F242" s="595">
        <v>0</v>
      </c>
      <c r="G242" s="616"/>
      <c r="H242" s="593">
        <f t="shared" si="123"/>
        <v>0</v>
      </c>
      <c r="I242" s="594">
        <f t="shared" si="127"/>
        <v>0</v>
      </c>
      <c r="J242" s="596">
        <v>0</v>
      </c>
      <c r="K242" s="616"/>
      <c r="L242" s="593">
        <f t="shared" si="124"/>
        <v>0</v>
      </c>
      <c r="M242" s="594">
        <f t="shared" si="128"/>
        <v>0</v>
      </c>
      <c r="N242" s="596">
        <v>0</v>
      </c>
      <c r="O242" s="665"/>
      <c r="P242" s="655">
        <f t="shared" si="125"/>
        <v>0</v>
      </c>
      <c r="Q242" s="594">
        <f t="shared" si="129"/>
        <v>0</v>
      </c>
      <c r="R242" s="597">
        <v>0</v>
      </c>
    </row>
    <row r="243" spans="1:18" s="229" customFormat="1" ht="15" outlineLevel="1">
      <c r="A243" s="681"/>
      <c r="B243" s="682"/>
      <c r="C243" s="640">
        <v>0</v>
      </c>
      <c r="D243" s="598">
        <f t="shared" si="122"/>
        <v>0</v>
      </c>
      <c r="E243" s="591">
        <f t="shared" si="126"/>
        <v>0</v>
      </c>
      <c r="F243" s="599">
        <v>0</v>
      </c>
      <c r="G243" s="616"/>
      <c r="H243" s="598">
        <f t="shared" si="123"/>
        <v>0</v>
      </c>
      <c r="I243" s="591">
        <f t="shared" si="127"/>
        <v>0</v>
      </c>
      <c r="J243" s="600">
        <v>0</v>
      </c>
      <c r="K243" s="616"/>
      <c r="L243" s="598">
        <f t="shared" si="124"/>
        <v>0</v>
      </c>
      <c r="M243" s="591">
        <f t="shared" si="128"/>
        <v>0</v>
      </c>
      <c r="N243" s="600">
        <v>0</v>
      </c>
      <c r="O243" s="665"/>
      <c r="P243" s="656">
        <f t="shared" si="125"/>
        <v>0</v>
      </c>
      <c r="Q243" s="591">
        <f t="shared" si="129"/>
        <v>0</v>
      </c>
      <c r="R243" s="601">
        <v>0</v>
      </c>
    </row>
    <row r="244" spans="1:18" s="229" customFormat="1" ht="15" outlineLevel="1">
      <c r="A244" s="681"/>
      <c r="B244" s="682"/>
      <c r="C244" s="640">
        <v>0</v>
      </c>
      <c r="D244" s="598">
        <f t="shared" si="122"/>
        <v>0</v>
      </c>
      <c r="E244" s="591">
        <f t="shared" si="126"/>
        <v>0</v>
      </c>
      <c r="F244" s="599">
        <v>0</v>
      </c>
      <c r="G244" s="616"/>
      <c r="H244" s="598">
        <f t="shared" si="123"/>
        <v>0</v>
      </c>
      <c r="I244" s="591">
        <f t="shared" si="127"/>
        <v>0</v>
      </c>
      <c r="J244" s="600">
        <v>0</v>
      </c>
      <c r="K244" s="616"/>
      <c r="L244" s="598">
        <f t="shared" si="124"/>
        <v>0</v>
      </c>
      <c r="M244" s="591">
        <f t="shared" si="128"/>
        <v>0</v>
      </c>
      <c r="N244" s="600">
        <v>0</v>
      </c>
      <c r="O244" s="665"/>
      <c r="P244" s="656">
        <f t="shared" si="125"/>
        <v>0</v>
      </c>
      <c r="Q244" s="591">
        <f t="shared" si="129"/>
        <v>0</v>
      </c>
      <c r="R244" s="601">
        <v>0</v>
      </c>
    </row>
    <row r="245" spans="1:18" s="229" customFormat="1" ht="15" outlineLevel="1">
      <c r="A245" s="683"/>
      <c r="B245" s="684"/>
      <c r="C245" s="638">
        <v>0</v>
      </c>
      <c r="D245" s="602">
        <f t="shared" si="122"/>
        <v>0</v>
      </c>
      <c r="E245" s="604">
        <f t="shared" si="126"/>
        <v>0</v>
      </c>
      <c r="F245" s="603">
        <v>0</v>
      </c>
      <c r="G245" s="616"/>
      <c r="H245" s="602">
        <f t="shared" si="123"/>
        <v>0</v>
      </c>
      <c r="I245" s="604">
        <f t="shared" si="127"/>
        <v>0</v>
      </c>
      <c r="J245" s="605">
        <v>0</v>
      </c>
      <c r="K245" s="616"/>
      <c r="L245" s="602">
        <f t="shared" si="124"/>
        <v>0</v>
      </c>
      <c r="M245" s="604">
        <f t="shared" si="128"/>
        <v>0</v>
      </c>
      <c r="N245" s="605">
        <v>0</v>
      </c>
      <c r="O245" s="665"/>
      <c r="P245" s="657">
        <f t="shared" si="125"/>
        <v>0</v>
      </c>
      <c r="Q245" s="604">
        <f t="shared" si="129"/>
        <v>0</v>
      </c>
      <c r="R245" s="606">
        <v>0</v>
      </c>
    </row>
    <row r="246" spans="1:18" s="229" customFormat="1" ht="15" outlineLevel="1">
      <c r="A246" s="685"/>
      <c r="B246" s="686"/>
      <c r="C246" s="637">
        <v>0</v>
      </c>
      <c r="D246" s="593">
        <f t="shared" si="122"/>
        <v>0</v>
      </c>
      <c r="E246" s="594">
        <f t="shared" si="126"/>
        <v>0</v>
      </c>
      <c r="F246" s="595">
        <v>0</v>
      </c>
      <c r="G246" s="616"/>
      <c r="H246" s="593">
        <f t="shared" si="123"/>
        <v>0</v>
      </c>
      <c r="I246" s="594">
        <f t="shared" si="127"/>
        <v>0</v>
      </c>
      <c r="J246" s="596">
        <v>0</v>
      </c>
      <c r="K246" s="616"/>
      <c r="L246" s="593">
        <f t="shared" si="124"/>
        <v>0</v>
      </c>
      <c r="M246" s="594">
        <f t="shared" si="128"/>
        <v>0</v>
      </c>
      <c r="N246" s="596">
        <v>0</v>
      </c>
      <c r="O246" s="665"/>
      <c r="P246" s="655">
        <f t="shared" si="125"/>
        <v>0</v>
      </c>
      <c r="Q246" s="594">
        <f t="shared" si="129"/>
        <v>0</v>
      </c>
      <c r="R246" s="597">
        <v>0</v>
      </c>
    </row>
    <row r="247" spans="1:18" s="229" customFormat="1" ht="15" outlineLevel="1">
      <c r="A247" s="681"/>
      <c r="B247" s="682"/>
      <c r="C247" s="637">
        <v>0</v>
      </c>
      <c r="D247" s="598">
        <f t="shared" si="122"/>
        <v>0</v>
      </c>
      <c r="E247" s="591">
        <f t="shared" si="126"/>
        <v>0</v>
      </c>
      <c r="F247" s="599">
        <v>0</v>
      </c>
      <c r="G247" s="616"/>
      <c r="H247" s="598">
        <f t="shared" si="123"/>
        <v>0</v>
      </c>
      <c r="I247" s="591">
        <f t="shared" si="127"/>
        <v>0</v>
      </c>
      <c r="J247" s="600">
        <v>0</v>
      </c>
      <c r="K247" s="616"/>
      <c r="L247" s="598">
        <f t="shared" si="124"/>
        <v>0</v>
      </c>
      <c r="M247" s="591">
        <f t="shared" si="128"/>
        <v>0</v>
      </c>
      <c r="N247" s="600">
        <v>0</v>
      </c>
      <c r="O247" s="665"/>
      <c r="P247" s="656">
        <f t="shared" si="125"/>
        <v>0</v>
      </c>
      <c r="Q247" s="591">
        <f t="shared" si="129"/>
        <v>0</v>
      </c>
      <c r="R247" s="601">
        <v>0</v>
      </c>
    </row>
    <row r="248" spans="1:18" s="229" customFormat="1" ht="15" outlineLevel="1">
      <c r="A248" s="681"/>
      <c r="B248" s="682"/>
      <c r="C248" s="637">
        <v>0</v>
      </c>
      <c r="D248" s="598">
        <f t="shared" si="122"/>
        <v>0</v>
      </c>
      <c r="E248" s="591">
        <f t="shared" si="126"/>
        <v>0</v>
      </c>
      <c r="F248" s="599">
        <v>0</v>
      </c>
      <c r="G248" s="616"/>
      <c r="H248" s="598">
        <f t="shared" si="123"/>
        <v>0</v>
      </c>
      <c r="I248" s="591">
        <f t="shared" si="127"/>
        <v>0</v>
      </c>
      <c r="J248" s="600">
        <v>0</v>
      </c>
      <c r="K248" s="616"/>
      <c r="L248" s="598">
        <f t="shared" si="124"/>
        <v>0</v>
      </c>
      <c r="M248" s="591">
        <f t="shared" si="128"/>
        <v>0</v>
      </c>
      <c r="N248" s="600">
        <v>0</v>
      </c>
      <c r="O248" s="665"/>
      <c r="P248" s="656">
        <f t="shared" si="125"/>
        <v>0</v>
      </c>
      <c r="Q248" s="591">
        <f t="shared" si="129"/>
        <v>0</v>
      </c>
      <c r="R248" s="601">
        <v>0</v>
      </c>
    </row>
    <row r="249" spans="1:18" s="229" customFormat="1" ht="15" outlineLevel="1">
      <c r="A249" s="683"/>
      <c r="B249" s="684"/>
      <c r="C249" s="637">
        <v>0</v>
      </c>
      <c r="D249" s="602">
        <f t="shared" si="122"/>
        <v>0</v>
      </c>
      <c r="E249" s="604">
        <f t="shared" si="126"/>
        <v>0</v>
      </c>
      <c r="F249" s="603">
        <v>0</v>
      </c>
      <c r="G249" s="616"/>
      <c r="H249" s="602">
        <f t="shared" si="123"/>
        <v>0</v>
      </c>
      <c r="I249" s="604">
        <f t="shared" si="127"/>
        <v>0</v>
      </c>
      <c r="J249" s="605">
        <v>0</v>
      </c>
      <c r="K249" s="616"/>
      <c r="L249" s="602">
        <f t="shared" si="124"/>
        <v>0</v>
      </c>
      <c r="M249" s="604">
        <f t="shared" si="128"/>
        <v>0</v>
      </c>
      <c r="N249" s="605">
        <v>0</v>
      </c>
      <c r="O249" s="665"/>
      <c r="P249" s="657">
        <f t="shared" si="125"/>
        <v>0</v>
      </c>
      <c r="Q249" s="604">
        <f t="shared" si="129"/>
        <v>0</v>
      </c>
      <c r="R249" s="606">
        <v>0</v>
      </c>
    </row>
    <row r="250" spans="1:18" s="229" customFormat="1" ht="15" outlineLevel="1">
      <c r="A250" s="685"/>
      <c r="B250" s="686"/>
      <c r="C250" s="639">
        <v>0</v>
      </c>
      <c r="D250" s="593">
        <f t="shared" si="122"/>
        <v>0</v>
      </c>
      <c r="E250" s="594">
        <f t="shared" si="126"/>
        <v>0</v>
      </c>
      <c r="F250" s="595">
        <v>0</v>
      </c>
      <c r="G250" s="616"/>
      <c r="H250" s="593">
        <f t="shared" si="123"/>
        <v>0</v>
      </c>
      <c r="I250" s="594">
        <f t="shared" si="127"/>
        <v>0</v>
      </c>
      <c r="J250" s="596">
        <v>0</v>
      </c>
      <c r="K250" s="616"/>
      <c r="L250" s="593">
        <f t="shared" si="124"/>
        <v>0</v>
      </c>
      <c r="M250" s="594">
        <f t="shared" si="128"/>
        <v>0</v>
      </c>
      <c r="N250" s="596">
        <v>0</v>
      </c>
      <c r="O250" s="665"/>
      <c r="P250" s="655">
        <f t="shared" si="125"/>
        <v>0</v>
      </c>
      <c r="Q250" s="594">
        <f t="shared" si="129"/>
        <v>0</v>
      </c>
      <c r="R250" s="597">
        <v>0</v>
      </c>
    </row>
    <row r="251" spans="1:18" s="229" customFormat="1" ht="15" outlineLevel="1">
      <c r="A251" s="681"/>
      <c r="B251" s="682"/>
      <c r="C251" s="640">
        <v>0</v>
      </c>
      <c r="D251" s="598">
        <f t="shared" si="122"/>
        <v>0</v>
      </c>
      <c r="E251" s="591">
        <f t="shared" si="126"/>
        <v>0</v>
      </c>
      <c r="F251" s="599">
        <v>0</v>
      </c>
      <c r="G251" s="616"/>
      <c r="H251" s="598">
        <f t="shared" si="123"/>
        <v>0</v>
      </c>
      <c r="I251" s="591">
        <f t="shared" si="127"/>
        <v>0</v>
      </c>
      <c r="J251" s="600">
        <v>0</v>
      </c>
      <c r="K251" s="616"/>
      <c r="L251" s="598">
        <f t="shared" si="124"/>
        <v>0</v>
      </c>
      <c r="M251" s="591">
        <f t="shared" si="128"/>
        <v>0</v>
      </c>
      <c r="N251" s="600">
        <v>0</v>
      </c>
      <c r="O251" s="665"/>
      <c r="P251" s="656">
        <f t="shared" si="125"/>
        <v>0</v>
      </c>
      <c r="Q251" s="591">
        <f t="shared" si="129"/>
        <v>0</v>
      </c>
      <c r="R251" s="601">
        <v>0</v>
      </c>
    </row>
    <row r="252" spans="1:18" s="229" customFormat="1" ht="15" outlineLevel="1">
      <c r="A252" s="681"/>
      <c r="B252" s="682"/>
      <c r="C252" s="640">
        <v>0</v>
      </c>
      <c r="D252" s="598">
        <f t="shared" si="122"/>
        <v>0</v>
      </c>
      <c r="E252" s="591">
        <f t="shared" si="126"/>
        <v>0</v>
      </c>
      <c r="F252" s="599">
        <v>0</v>
      </c>
      <c r="G252" s="616"/>
      <c r="H252" s="598">
        <f t="shared" si="123"/>
        <v>0</v>
      </c>
      <c r="I252" s="591">
        <f t="shared" si="127"/>
        <v>0</v>
      </c>
      <c r="J252" s="600">
        <v>0</v>
      </c>
      <c r="K252" s="616"/>
      <c r="L252" s="598">
        <f t="shared" si="124"/>
        <v>0</v>
      </c>
      <c r="M252" s="591">
        <f t="shared" si="128"/>
        <v>0</v>
      </c>
      <c r="N252" s="600">
        <v>0</v>
      </c>
      <c r="O252" s="665"/>
      <c r="P252" s="656">
        <f t="shared" si="125"/>
        <v>0</v>
      </c>
      <c r="Q252" s="591">
        <f t="shared" si="129"/>
        <v>0</v>
      </c>
      <c r="R252" s="601">
        <v>0</v>
      </c>
    </row>
    <row r="253" spans="1:18" s="229" customFormat="1" ht="15" outlineLevel="1">
      <c r="A253" s="683"/>
      <c r="B253" s="684"/>
      <c r="C253" s="638">
        <v>0</v>
      </c>
      <c r="D253" s="602">
        <f t="shared" si="122"/>
        <v>0</v>
      </c>
      <c r="E253" s="604">
        <f t="shared" si="126"/>
        <v>0</v>
      </c>
      <c r="F253" s="603">
        <v>0</v>
      </c>
      <c r="G253" s="616"/>
      <c r="H253" s="602">
        <f t="shared" si="123"/>
        <v>0</v>
      </c>
      <c r="I253" s="604">
        <f t="shared" si="127"/>
        <v>0</v>
      </c>
      <c r="J253" s="605">
        <v>0</v>
      </c>
      <c r="K253" s="616"/>
      <c r="L253" s="602">
        <f t="shared" si="124"/>
        <v>0</v>
      </c>
      <c r="M253" s="604">
        <f t="shared" si="128"/>
        <v>0</v>
      </c>
      <c r="N253" s="605">
        <v>0</v>
      </c>
      <c r="O253" s="665"/>
      <c r="P253" s="657">
        <f t="shared" si="125"/>
        <v>0</v>
      </c>
      <c r="Q253" s="604">
        <f t="shared" si="129"/>
        <v>0</v>
      </c>
      <c r="R253" s="606">
        <v>0</v>
      </c>
    </row>
    <row r="254" spans="1:18" s="229" customFormat="1" ht="15" outlineLevel="1">
      <c r="A254" s="685"/>
      <c r="B254" s="686"/>
      <c r="C254" s="637">
        <v>0</v>
      </c>
      <c r="D254" s="593">
        <f t="shared" si="122"/>
        <v>0</v>
      </c>
      <c r="E254" s="594">
        <f t="shared" si="126"/>
        <v>0</v>
      </c>
      <c r="F254" s="595">
        <v>0</v>
      </c>
      <c r="G254" s="616"/>
      <c r="H254" s="593">
        <f t="shared" si="123"/>
        <v>0</v>
      </c>
      <c r="I254" s="594">
        <f t="shared" si="127"/>
        <v>0</v>
      </c>
      <c r="J254" s="596">
        <v>0</v>
      </c>
      <c r="K254" s="616"/>
      <c r="L254" s="593">
        <f t="shared" si="124"/>
        <v>0</v>
      </c>
      <c r="M254" s="594">
        <f t="shared" si="128"/>
        <v>0</v>
      </c>
      <c r="N254" s="596">
        <v>0</v>
      </c>
      <c r="O254" s="665"/>
      <c r="P254" s="655">
        <f t="shared" si="125"/>
        <v>0</v>
      </c>
      <c r="Q254" s="594">
        <f t="shared" si="129"/>
        <v>0</v>
      </c>
      <c r="R254" s="597">
        <v>0</v>
      </c>
    </row>
    <row r="255" spans="1:18" s="229" customFormat="1" ht="15" outlineLevel="1">
      <c r="A255" s="681"/>
      <c r="B255" s="682"/>
      <c r="C255" s="637">
        <v>0</v>
      </c>
      <c r="D255" s="598">
        <f t="shared" si="122"/>
        <v>0</v>
      </c>
      <c r="E255" s="591">
        <f t="shared" si="126"/>
        <v>0</v>
      </c>
      <c r="F255" s="599">
        <v>0</v>
      </c>
      <c r="G255" s="616"/>
      <c r="H255" s="598">
        <f t="shared" si="123"/>
        <v>0</v>
      </c>
      <c r="I255" s="591">
        <f t="shared" si="127"/>
        <v>0</v>
      </c>
      <c r="J255" s="600">
        <v>0</v>
      </c>
      <c r="K255" s="616"/>
      <c r="L255" s="598">
        <f t="shared" si="124"/>
        <v>0</v>
      </c>
      <c r="M255" s="591">
        <f t="shared" si="128"/>
        <v>0</v>
      </c>
      <c r="N255" s="600">
        <v>0</v>
      </c>
      <c r="O255" s="665"/>
      <c r="P255" s="656">
        <f t="shared" si="125"/>
        <v>0</v>
      </c>
      <c r="Q255" s="591">
        <f t="shared" si="129"/>
        <v>0</v>
      </c>
      <c r="R255" s="601">
        <v>0</v>
      </c>
    </row>
    <row r="256" spans="1:18" s="229" customFormat="1" ht="15" outlineLevel="1">
      <c r="A256" s="681"/>
      <c r="B256" s="682"/>
      <c r="C256" s="637">
        <v>0</v>
      </c>
      <c r="D256" s="598">
        <f t="shared" si="122"/>
        <v>0</v>
      </c>
      <c r="E256" s="591">
        <f t="shared" si="126"/>
        <v>0</v>
      </c>
      <c r="F256" s="599">
        <v>0</v>
      </c>
      <c r="G256" s="616"/>
      <c r="H256" s="598">
        <f t="shared" si="123"/>
        <v>0</v>
      </c>
      <c r="I256" s="591">
        <f t="shared" si="127"/>
        <v>0</v>
      </c>
      <c r="J256" s="600">
        <v>0</v>
      </c>
      <c r="K256" s="616"/>
      <c r="L256" s="598">
        <f t="shared" si="124"/>
        <v>0</v>
      </c>
      <c r="M256" s="591">
        <f t="shared" si="128"/>
        <v>0</v>
      </c>
      <c r="N256" s="600">
        <v>0</v>
      </c>
      <c r="O256" s="665"/>
      <c r="P256" s="656">
        <f t="shared" si="125"/>
        <v>0</v>
      </c>
      <c r="Q256" s="591">
        <f t="shared" si="129"/>
        <v>0</v>
      </c>
      <c r="R256" s="601">
        <v>0</v>
      </c>
    </row>
    <row r="257" spans="1:18" s="229" customFormat="1" ht="15" outlineLevel="1">
      <c r="A257" s="683"/>
      <c r="B257" s="684"/>
      <c r="C257" s="637">
        <v>0</v>
      </c>
      <c r="D257" s="602">
        <f t="shared" si="122"/>
        <v>0</v>
      </c>
      <c r="E257" s="604">
        <f t="shared" si="126"/>
        <v>0</v>
      </c>
      <c r="F257" s="603">
        <v>0</v>
      </c>
      <c r="G257" s="616"/>
      <c r="H257" s="602">
        <f t="shared" si="123"/>
        <v>0</v>
      </c>
      <c r="I257" s="604">
        <f t="shared" si="127"/>
        <v>0</v>
      </c>
      <c r="J257" s="605">
        <v>0</v>
      </c>
      <c r="K257" s="616"/>
      <c r="L257" s="602">
        <f t="shared" si="124"/>
        <v>0</v>
      </c>
      <c r="M257" s="604">
        <f t="shared" si="128"/>
        <v>0</v>
      </c>
      <c r="N257" s="605">
        <v>0</v>
      </c>
      <c r="O257" s="665"/>
      <c r="P257" s="657">
        <f t="shared" si="125"/>
        <v>0</v>
      </c>
      <c r="Q257" s="604">
        <f t="shared" si="129"/>
        <v>0</v>
      </c>
      <c r="R257" s="606">
        <v>0</v>
      </c>
    </row>
    <row r="258" spans="1:18" s="229" customFormat="1" ht="15" outlineLevel="1">
      <c r="A258" s="685"/>
      <c r="B258" s="686"/>
      <c r="C258" s="639">
        <v>0</v>
      </c>
      <c r="D258" s="593">
        <f t="shared" si="122"/>
        <v>0</v>
      </c>
      <c r="E258" s="594">
        <f t="shared" si="126"/>
        <v>0</v>
      </c>
      <c r="F258" s="595">
        <v>0</v>
      </c>
      <c r="G258" s="616"/>
      <c r="H258" s="593">
        <f t="shared" si="123"/>
        <v>0</v>
      </c>
      <c r="I258" s="594">
        <f t="shared" si="127"/>
        <v>0</v>
      </c>
      <c r="J258" s="596">
        <v>0</v>
      </c>
      <c r="K258" s="616"/>
      <c r="L258" s="593">
        <f t="shared" si="124"/>
        <v>0</v>
      </c>
      <c r="M258" s="594">
        <f t="shared" si="128"/>
        <v>0</v>
      </c>
      <c r="N258" s="596">
        <v>0</v>
      </c>
      <c r="O258" s="665"/>
      <c r="P258" s="655">
        <f t="shared" si="125"/>
        <v>0</v>
      </c>
      <c r="Q258" s="594">
        <f t="shared" si="129"/>
        <v>0</v>
      </c>
      <c r="R258" s="597">
        <v>0</v>
      </c>
    </row>
    <row r="259" spans="1:18" s="229" customFormat="1" ht="15" outlineLevel="1">
      <c r="A259" s="681"/>
      <c r="B259" s="682"/>
      <c r="C259" s="640">
        <v>0</v>
      </c>
      <c r="D259" s="598">
        <f t="shared" si="122"/>
        <v>0</v>
      </c>
      <c r="E259" s="591">
        <f t="shared" si="126"/>
        <v>0</v>
      </c>
      <c r="F259" s="599">
        <v>0</v>
      </c>
      <c r="G259" s="616"/>
      <c r="H259" s="598">
        <f t="shared" si="123"/>
        <v>0</v>
      </c>
      <c r="I259" s="591">
        <f t="shared" si="127"/>
        <v>0</v>
      </c>
      <c r="J259" s="600">
        <v>0</v>
      </c>
      <c r="K259" s="616"/>
      <c r="L259" s="598">
        <f t="shared" si="124"/>
        <v>0</v>
      </c>
      <c r="M259" s="591">
        <f t="shared" si="128"/>
        <v>0</v>
      </c>
      <c r="N259" s="600">
        <v>0</v>
      </c>
      <c r="O259" s="665"/>
      <c r="P259" s="656">
        <f t="shared" si="125"/>
        <v>0</v>
      </c>
      <c r="Q259" s="591">
        <f t="shared" si="129"/>
        <v>0</v>
      </c>
      <c r="R259" s="601">
        <v>0</v>
      </c>
    </row>
    <row r="260" spans="1:18" s="229" customFormat="1" ht="15" outlineLevel="1">
      <c r="A260" s="681"/>
      <c r="B260" s="682"/>
      <c r="C260" s="640">
        <v>0</v>
      </c>
      <c r="D260" s="598">
        <f t="shared" si="122"/>
        <v>0</v>
      </c>
      <c r="E260" s="591">
        <f t="shared" si="126"/>
        <v>0</v>
      </c>
      <c r="F260" s="599">
        <v>0</v>
      </c>
      <c r="G260" s="616"/>
      <c r="H260" s="598">
        <f t="shared" si="123"/>
        <v>0</v>
      </c>
      <c r="I260" s="591">
        <f t="shared" si="127"/>
        <v>0</v>
      </c>
      <c r="J260" s="600">
        <v>0</v>
      </c>
      <c r="K260" s="616"/>
      <c r="L260" s="598">
        <f t="shared" si="124"/>
        <v>0</v>
      </c>
      <c r="M260" s="591">
        <f t="shared" si="128"/>
        <v>0</v>
      </c>
      <c r="N260" s="600">
        <v>0</v>
      </c>
      <c r="O260" s="665"/>
      <c r="P260" s="656">
        <f t="shared" si="125"/>
        <v>0</v>
      </c>
      <c r="Q260" s="591">
        <f t="shared" si="129"/>
        <v>0</v>
      </c>
      <c r="R260" s="601">
        <v>0</v>
      </c>
    </row>
    <row r="261" spans="1:18" s="229" customFormat="1" ht="15" outlineLevel="1">
      <c r="A261" s="683"/>
      <c r="B261" s="684"/>
      <c r="C261" s="638">
        <v>0</v>
      </c>
      <c r="D261" s="602">
        <f t="shared" si="122"/>
        <v>0</v>
      </c>
      <c r="E261" s="604">
        <f t="shared" si="126"/>
        <v>0</v>
      </c>
      <c r="F261" s="603">
        <v>0</v>
      </c>
      <c r="G261" s="616"/>
      <c r="H261" s="602">
        <f t="shared" si="123"/>
        <v>0</v>
      </c>
      <c r="I261" s="604">
        <f t="shared" si="127"/>
        <v>0</v>
      </c>
      <c r="J261" s="605">
        <v>0</v>
      </c>
      <c r="K261" s="616"/>
      <c r="L261" s="602">
        <f t="shared" si="124"/>
        <v>0</v>
      </c>
      <c r="M261" s="604">
        <f t="shared" si="128"/>
        <v>0</v>
      </c>
      <c r="N261" s="605">
        <v>0</v>
      </c>
      <c r="O261" s="665"/>
      <c r="P261" s="657">
        <f t="shared" si="125"/>
        <v>0</v>
      </c>
      <c r="Q261" s="604">
        <f t="shared" si="129"/>
        <v>0</v>
      </c>
      <c r="R261" s="606">
        <v>0</v>
      </c>
    </row>
    <row r="262" spans="1:18" s="229" customFormat="1" ht="15" outlineLevel="1">
      <c r="A262" s="685"/>
      <c r="B262" s="686"/>
      <c r="C262" s="637">
        <v>0</v>
      </c>
      <c r="D262" s="593">
        <f t="shared" si="122"/>
        <v>0</v>
      </c>
      <c r="E262" s="594">
        <f t="shared" si="126"/>
        <v>0</v>
      </c>
      <c r="F262" s="595">
        <v>0</v>
      </c>
      <c r="G262" s="616"/>
      <c r="H262" s="593">
        <f t="shared" si="123"/>
        <v>0</v>
      </c>
      <c r="I262" s="594">
        <f t="shared" si="127"/>
        <v>0</v>
      </c>
      <c r="J262" s="596">
        <v>0</v>
      </c>
      <c r="K262" s="616"/>
      <c r="L262" s="593">
        <f t="shared" si="124"/>
        <v>0</v>
      </c>
      <c r="M262" s="594">
        <f t="shared" si="128"/>
        <v>0</v>
      </c>
      <c r="N262" s="596">
        <v>0</v>
      </c>
      <c r="O262" s="665"/>
      <c r="P262" s="655">
        <f t="shared" si="125"/>
        <v>0</v>
      </c>
      <c r="Q262" s="594">
        <f t="shared" si="129"/>
        <v>0</v>
      </c>
      <c r="R262" s="597">
        <v>0</v>
      </c>
    </row>
    <row r="263" spans="1:18" s="229" customFormat="1" ht="15" outlineLevel="1">
      <c r="A263" s="681"/>
      <c r="B263" s="682"/>
      <c r="C263" s="637">
        <v>0</v>
      </c>
      <c r="D263" s="598">
        <f t="shared" si="122"/>
        <v>0</v>
      </c>
      <c r="E263" s="591">
        <f t="shared" si="126"/>
        <v>0</v>
      </c>
      <c r="F263" s="599">
        <v>0</v>
      </c>
      <c r="G263" s="616"/>
      <c r="H263" s="598">
        <f t="shared" si="123"/>
        <v>0</v>
      </c>
      <c r="I263" s="591">
        <f t="shared" si="127"/>
        <v>0</v>
      </c>
      <c r="J263" s="600">
        <v>0</v>
      </c>
      <c r="K263" s="616"/>
      <c r="L263" s="598">
        <f t="shared" si="124"/>
        <v>0</v>
      </c>
      <c r="M263" s="591">
        <f t="shared" si="128"/>
        <v>0</v>
      </c>
      <c r="N263" s="600">
        <v>0</v>
      </c>
      <c r="O263" s="665"/>
      <c r="P263" s="656">
        <f t="shared" si="125"/>
        <v>0</v>
      </c>
      <c r="Q263" s="591">
        <f t="shared" si="129"/>
        <v>0</v>
      </c>
      <c r="R263" s="601">
        <v>0</v>
      </c>
    </row>
    <row r="264" spans="1:18" s="229" customFormat="1" ht="15" outlineLevel="1">
      <c r="A264" s="681"/>
      <c r="B264" s="682"/>
      <c r="C264" s="637">
        <v>0</v>
      </c>
      <c r="D264" s="598">
        <f t="shared" si="122"/>
        <v>0</v>
      </c>
      <c r="E264" s="591">
        <f t="shared" si="126"/>
        <v>0</v>
      </c>
      <c r="F264" s="599">
        <v>0</v>
      </c>
      <c r="G264" s="616"/>
      <c r="H264" s="598">
        <f t="shared" si="123"/>
        <v>0</v>
      </c>
      <c r="I264" s="591">
        <f t="shared" si="127"/>
        <v>0</v>
      </c>
      <c r="J264" s="600">
        <v>0</v>
      </c>
      <c r="K264" s="616"/>
      <c r="L264" s="598">
        <f t="shared" si="124"/>
        <v>0</v>
      </c>
      <c r="M264" s="591">
        <f t="shared" si="128"/>
        <v>0</v>
      </c>
      <c r="N264" s="600">
        <v>0</v>
      </c>
      <c r="O264" s="665"/>
      <c r="P264" s="656">
        <f t="shared" si="125"/>
        <v>0</v>
      </c>
      <c r="Q264" s="591">
        <f t="shared" si="129"/>
        <v>0</v>
      </c>
      <c r="R264" s="601">
        <v>0</v>
      </c>
    </row>
    <row r="265" spans="1:18" s="229" customFormat="1" ht="15" outlineLevel="1">
      <c r="A265" s="683"/>
      <c r="B265" s="684"/>
      <c r="C265" s="637">
        <v>0</v>
      </c>
      <c r="D265" s="602">
        <f t="shared" si="122"/>
        <v>0</v>
      </c>
      <c r="E265" s="604">
        <f t="shared" si="126"/>
        <v>0</v>
      </c>
      <c r="F265" s="603">
        <v>0</v>
      </c>
      <c r="G265" s="616"/>
      <c r="H265" s="602">
        <f t="shared" si="123"/>
        <v>0</v>
      </c>
      <c r="I265" s="604">
        <f t="shared" si="127"/>
        <v>0</v>
      </c>
      <c r="J265" s="605">
        <v>0</v>
      </c>
      <c r="K265" s="616"/>
      <c r="L265" s="602">
        <f t="shared" si="124"/>
        <v>0</v>
      </c>
      <c r="M265" s="604">
        <f t="shared" si="128"/>
        <v>0</v>
      </c>
      <c r="N265" s="605">
        <v>0</v>
      </c>
      <c r="O265" s="665"/>
      <c r="P265" s="657">
        <f t="shared" si="125"/>
        <v>0</v>
      </c>
      <c r="Q265" s="604">
        <f t="shared" si="129"/>
        <v>0</v>
      </c>
      <c r="R265" s="606">
        <v>0</v>
      </c>
    </row>
    <row r="266" spans="1:18" s="229" customFormat="1" ht="15" outlineLevel="1">
      <c r="A266" s="685"/>
      <c r="B266" s="686"/>
      <c r="C266" s="639">
        <v>0</v>
      </c>
      <c r="D266" s="593">
        <f t="shared" si="122"/>
        <v>0</v>
      </c>
      <c r="E266" s="594">
        <f t="shared" si="126"/>
        <v>0</v>
      </c>
      <c r="F266" s="595">
        <v>0</v>
      </c>
      <c r="G266" s="616"/>
      <c r="H266" s="593">
        <f t="shared" si="123"/>
        <v>0</v>
      </c>
      <c r="I266" s="594">
        <f t="shared" si="127"/>
        <v>0</v>
      </c>
      <c r="J266" s="596">
        <v>0</v>
      </c>
      <c r="K266" s="616"/>
      <c r="L266" s="593">
        <f t="shared" si="124"/>
        <v>0</v>
      </c>
      <c r="M266" s="594">
        <f t="shared" si="128"/>
        <v>0</v>
      </c>
      <c r="N266" s="596">
        <v>0</v>
      </c>
      <c r="O266" s="665"/>
      <c r="P266" s="655">
        <f t="shared" si="125"/>
        <v>0</v>
      </c>
      <c r="Q266" s="594">
        <f t="shared" si="129"/>
        <v>0</v>
      </c>
      <c r="R266" s="597">
        <v>0</v>
      </c>
    </row>
    <row r="267" spans="1:18" s="229" customFormat="1" ht="15" outlineLevel="1">
      <c r="A267" s="681"/>
      <c r="B267" s="682"/>
      <c r="C267" s="640">
        <v>0</v>
      </c>
      <c r="D267" s="598">
        <f t="shared" si="122"/>
        <v>0</v>
      </c>
      <c r="E267" s="591">
        <f t="shared" si="126"/>
        <v>0</v>
      </c>
      <c r="F267" s="599">
        <v>0</v>
      </c>
      <c r="G267" s="616"/>
      <c r="H267" s="598">
        <f t="shared" si="123"/>
        <v>0</v>
      </c>
      <c r="I267" s="591">
        <f t="shared" si="127"/>
        <v>0</v>
      </c>
      <c r="J267" s="600">
        <v>0</v>
      </c>
      <c r="K267" s="616"/>
      <c r="L267" s="598">
        <f t="shared" si="124"/>
        <v>0</v>
      </c>
      <c r="M267" s="591">
        <f t="shared" si="128"/>
        <v>0</v>
      </c>
      <c r="N267" s="600">
        <v>0</v>
      </c>
      <c r="O267" s="665"/>
      <c r="P267" s="656">
        <f t="shared" si="125"/>
        <v>0</v>
      </c>
      <c r="Q267" s="591">
        <f t="shared" si="129"/>
        <v>0</v>
      </c>
      <c r="R267" s="601">
        <v>0</v>
      </c>
    </row>
    <row r="268" spans="1:18" s="229" customFormat="1" ht="15" outlineLevel="1">
      <c r="A268" s="681"/>
      <c r="B268" s="682"/>
      <c r="C268" s="640">
        <v>0</v>
      </c>
      <c r="D268" s="598">
        <f t="shared" si="122"/>
        <v>0</v>
      </c>
      <c r="E268" s="591">
        <f t="shared" si="126"/>
        <v>0</v>
      </c>
      <c r="F268" s="599">
        <v>0</v>
      </c>
      <c r="G268" s="616"/>
      <c r="H268" s="598">
        <f t="shared" si="123"/>
        <v>0</v>
      </c>
      <c r="I268" s="591">
        <f t="shared" si="127"/>
        <v>0</v>
      </c>
      <c r="J268" s="600">
        <v>0</v>
      </c>
      <c r="K268" s="616"/>
      <c r="L268" s="598">
        <f t="shared" si="124"/>
        <v>0</v>
      </c>
      <c r="M268" s="591">
        <f t="shared" si="128"/>
        <v>0</v>
      </c>
      <c r="N268" s="600">
        <v>0</v>
      </c>
      <c r="O268" s="665"/>
      <c r="P268" s="656">
        <f t="shared" si="125"/>
        <v>0</v>
      </c>
      <c r="Q268" s="591">
        <f t="shared" si="129"/>
        <v>0</v>
      </c>
      <c r="R268" s="601">
        <v>0</v>
      </c>
    </row>
    <row r="269" spans="1:18" s="229" customFormat="1" ht="15">
      <c r="A269" s="683"/>
      <c r="B269" s="684"/>
      <c r="C269" s="638">
        <v>0</v>
      </c>
      <c r="D269" s="602">
        <f t="shared" si="122"/>
        <v>0</v>
      </c>
      <c r="E269" s="604">
        <f t="shared" si="126"/>
        <v>0</v>
      </c>
      <c r="F269" s="603">
        <v>0</v>
      </c>
      <c r="G269" s="616"/>
      <c r="H269" s="602">
        <f t="shared" si="123"/>
        <v>0</v>
      </c>
      <c r="I269" s="604">
        <f t="shared" si="127"/>
        <v>0</v>
      </c>
      <c r="J269" s="605">
        <v>0</v>
      </c>
      <c r="K269" s="616"/>
      <c r="L269" s="602">
        <f t="shared" si="124"/>
        <v>0</v>
      </c>
      <c r="M269" s="604">
        <f t="shared" si="128"/>
        <v>0</v>
      </c>
      <c r="N269" s="605">
        <v>0</v>
      </c>
      <c r="O269" s="665"/>
      <c r="P269" s="657">
        <f t="shared" si="125"/>
        <v>0</v>
      </c>
      <c r="Q269" s="604">
        <f t="shared" si="129"/>
        <v>0</v>
      </c>
      <c r="R269" s="606">
        <v>0</v>
      </c>
    </row>
    <row r="270" spans="1:18" s="229" customFormat="1" ht="15" outlineLevel="1">
      <c r="A270" s="685"/>
      <c r="B270" s="686"/>
      <c r="C270" s="637">
        <v>0</v>
      </c>
      <c r="D270" s="593">
        <f t="shared" si="122"/>
        <v>0</v>
      </c>
      <c r="E270" s="594">
        <f t="shared" si="126"/>
        <v>0</v>
      </c>
      <c r="F270" s="595">
        <v>0</v>
      </c>
      <c r="G270" s="616"/>
      <c r="H270" s="593">
        <f t="shared" si="123"/>
        <v>0</v>
      </c>
      <c r="I270" s="594">
        <f t="shared" si="127"/>
        <v>0</v>
      </c>
      <c r="J270" s="596">
        <v>0</v>
      </c>
      <c r="K270" s="616"/>
      <c r="L270" s="593">
        <f t="shared" si="124"/>
        <v>0</v>
      </c>
      <c r="M270" s="594">
        <f t="shared" si="128"/>
        <v>0</v>
      </c>
      <c r="N270" s="596">
        <v>0</v>
      </c>
      <c r="O270" s="665"/>
      <c r="P270" s="655">
        <f t="shared" si="125"/>
        <v>0</v>
      </c>
      <c r="Q270" s="594">
        <f t="shared" si="129"/>
        <v>0</v>
      </c>
      <c r="R270" s="597">
        <v>0</v>
      </c>
    </row>
    <row r="271" spans="1:18" s="229" customFormat="1" ht="12.75" customHeight="1" outlineLevel="1">
      <c r="A271" s="681"/>
      <c r="B271" s="682"/>
      <c r="C271" s="637">
        <v>0</v>
      </c>
      <c r="D271" s="598">
        <f t="shared" si="122"/>
        <v>0</v>
      </c>
      <c r="E271" s="591">
        <f t="shared" si="126"/>
        <v>0</v>
      </c>
      <c r="F271" s="599">
        <v>0</v>
      </c>
      <c r="G271" s="616"/>
      <c r="H271" s="598">
        <f t="shared" si="123"/>
        <v>0</v>
      </c>
      <c r="I271" s="591">
        <f t="shared" si="127"/>
        <v>0</v>
      </c>
      <c r="J271" s="600">
        <v>0</v>
      </c>
      <c r="K271" s="616"/>
      <c r="L271" s="598">
        <f t="shared" si="124"/>
        <v>0</v>
      </c>
      <c r="M271" s="591">
        <f t="shared" si="128"/>
        <v>0</v>
      </c>
      <c r="N271" s="600">
        <v>0</v>
      </c>
      <c r="O271" s="665"/>
      <c r="P271" s="656">
        <f t="shared" si="125"/>
        <v>0</v>
      </c>
      <c r="Q271" s="591">
        <f t="shared" si="129"/>
        <v>0</v>
      </c>
      <c r="R271" s="601">
        <v>0</v>
      </c>
    </row>
    <row r="272" spans="1:18" s="229" customFormat="1" ht="12.75" customHeight="1" outlineLevel="1">
      <c r="A272" s="681"/>
      <c r="B272" s="682"/>
      <c r="C272" s="637">
        <v>0</v>
      </c>
      <c r="D272" s="598">
        <f t="shared" si="122"/>
        <v>0</v>
      </c>
      <c r="E272" s="591">
        <f t="shared" si="126"/>
        <v>0</v>
      </c>
      <c r="F272" s="599">
        <v>0</v>
      </c>
      <c r="G272" s="616"/>
      <c r="H272" s="598">
        <f t="shared" si="123"/>
        <v>0</v>
      </c>
      <c r="I272" s="591">
        <f t="shared" si="127"/>
        <v>0</v>
      </c>
      <c r="J272" s="600">
        <v>0</v>
      </c>
      <c r="K272" s="616"/>
      <c r="L272" s="598">
        <f t="shared" si="124"/>
        <v>0</v>
      </c>
      <c r="M272" s="591">
        <f t="shared" si="128"/>
        <v>0</v>
      </c>
      <c r="N272" s="600">
        <v>0</v>
      </c>
      <c r="O272" s="665"/>
      <c r="P272" s="656">
        <f t="shared" si="125"/>
        <v>0</v>
      </c>
      <c r="Q272" s="591">
        <f t="shared" si="129"/>
        <v>0</v>
      </c>
      <c r="R272" s="601">
        <v>0</v>
      </c>
    </row>
    <row r="273" spans="1:18" s="229" customFormat="1" ht="12.75" customHeight="1" outlineLevel="1">
      <c r="A273" s="683"/>
      <c r="B273" s="684"/>
      <c r="C273" s="637">
        <v>0</v>
      </c>
      <c r="D273" s="602">
        <f t="shared" si="122"/>
        <v>0</v>
      </c>
      <c r="E273" s="604">
        <f t="shared" si="126"/>
        <v>0</v>
      </c>
      <c r="F273" s="603">
        <v>0</v>
      </c>
      <c r="G273" s="616"/>
      <c r="H273" s="602">
        <f t="shared" si="123"/>
        <v>0</v>
      </c>
      <c r="I273" s="604">
        <f t="shared" si="127"/>
        <v>0</v>
      </c>
      <c r="J273" s="605">
        <v>0</v>
      </c>
      <c r="K273" s="616"/>
      <c r="L273" s="602">
        <f t="shared" si="124"/>
        <v>0</v>
      </c>
      <c r="M273" s="604">
        <f t="shared" si="128"/>
        <v>0</v>
      </c>
      <c r="N273" s="605">
        <v>0</v>
      </c>
      <c r="O273" s="665"/>
      <c r="P273" s="657">
        <f t="shared" si="125"/>
        <v>0</v>
      </c>
      <c r="Q273" s="604">
        <f t="shared" si="129"/>
        <v>0</v>
      </c>
      <c r="R273" s="606">
        <v>0</v>
      </c>
    </row>
    <row r="274" spans="1:18" s="229" customFormat="1" ht="12.75" customHeight="1" outlineLevel="1">
      <c r="A274" s="685"/>
      <c r="B274" s="686"/>
      <c r="C274" s="639">
        <v>0</v>
      </c>
      <c r="D274" s="593">
        <f t="shared" si="122"/>
        <v>0</v>
      </c>
      <c r="E274" s="594">
        <f t="shared" si="126"/>
        <v>0</v>
      </c>
      <c r="F274" s="595">
        <v>0</v>
      </c>
      <c r="G274" s="616"/>
      <c r="H274" s="593">
        <f t="shared" si="123"/>
        <v>0</v>
      </c>
      <c r="I274" s="594">
        <f t="shared" si="127"/>
        <v>0</v>
      </c>
      <c r="J274" s="596">
        <v>0</v>
      </c>
      <c r="K274" s="616"/>
      <c r="L274" s="593">
        <f t="shared" si="124"/>
        <v>0</v>
      </c>
      <c r="M274" s="594">
        <f t="shared" si="128"/>
        <v>0</v>
      </c>
      <c r="N274" s="596">
        <v>0</v>
      </c>
      <c r="O274" s="665"/>
      <c r="P274" s="655">
        <f t="shared" si="125"/>
        <v>0</v>
      </c>
      <c r="Q274" s="594">
        <f t="shared" si="129"/>
        <v>0</v>
      </c>
      <c r="R274" s="597">
        <v>0</v>
      </c>
    </row>
    <row r="275" spans="1:18" s="229" customFormat="1" ht="15" outlineLevel="1">
      <c r="A275" s="681"/>
      <c r="B275" s="682"/>
      <c r="C275" s="640">
        <v>0</v>
      </c>
      <c r="D275" s="598">
        <f t="shared" si="122"/>
        <v>0</v>
      </c>
      <c r="E275" s="591">
        <f t="shared" si="126"/>
        <v>0</v>
      </c>
      <c r="F275" s="599">
        <v>0</v>
      </c>
      <c r="G275" s="616"/>
      <c r="H275" s="598">
        <f t="shared" si="123"/>
        <v>0</v>
      </c>
      <c r="I275" s="591">
        <f t="shared" si="127"/>
        <v>0</v>
      </c>
      <c r="J275" s="600">
        <v>0</v>
      </c>
      <c r="K275" s="616"/>
      <c r="L275" s="598">
        <f t="shared" si="124"/>
        <v>0</v>
      </c>
      <c r="M275" s="591">
        <f t="shared" si="128"/>
        <v>0</v>
      </c>
      <c r="N275" s="600">
        <v>0</v>
      </c>
      <c r="O275" s="665"/>
      <c r="P275" s="656">
        <f t="shared" si="125"/>
        <v>0</v>
      </c>
      <c r="Q275" s="591">
        <f t="shared" si="129"/>
        <v>0</v>
      </c>
      <c r="R275" s="601">
        <v>0</v>
      </c>
    </row>
    <row r="276" spans="1:18" s="229" customFormat="1" ht="15" outlineLevel="1">
      <c r="A276" s="681"/>
      <c r="B276" s="682"/>
      <c r="C276" s="640">
        <v>0</v>
      </c>
      <c r="D276" s="598">
        <f t="shared" si="122"/>
        <v>0</v>
      </c>
      <c r="E276" s="591">
        <f t="shared" si="126"/>
        <v>0</v>
      </c>
      <c r="F276" s="599">
        <v>0</v>
      </c>
      <c r="G276" s="616"/>
      <c r="H276" s="598">
        <f t="shared" si="123"/>
        <v>0</v>
      </c>
      <c r="I276" s="591">
        <f t="shared" si="127"/>
        <v>0</v>
      </c>
      <c r="J276" s="600">
        <v>0</v>
      </c>
      <c r="K276" s="616"/>
      <c r="L276" s="598">
        <f t="shared" si="124"/>
        <v>0</v>
      </c>
      <c r="M276" s="591">
        <f t="shared" si="128"/>
        <v>0</v>
      </c>
      <c r="N276" s="600">
        <v>0</v>
      </c>
      <c r="O276" s="665"/>
      <c r="P276" s="656">
        <f t="shared" si="125"/>
        <v>0</v>
      </c>
      <c r="Q276" s="591">
        <f t="shared" si="129"/>
        <v>0</v>
      </c>
      <c r="R276" s="601">
        <v>0</v>
      </c>
    </row>
    <row r="277" spans="1:18" s="229" customFormat="1" ht="15" outlineLevel="1">
      <c r="A277" s="683"/>
      <c r="B277" s="684"/>
      <c r="C277" s="638">
        <v>0</v>
      </c>
      <c r="D277" s="602">
        <f t="shared" si="122"/>
        <v>0</v>
      </c>
      <c r="E277" s="604">
        <f t="shared" si="126"/>
        <v>0</v>
      </c>
      <c r="F277" s="603">
        <v>0</v>
      </c>
      <c r="G277" s="616"/>
      <c r="H277" s="602">
        <f t="shared" si="123"/>
        <v>0</v>
      </c>
      <c r="I277" s="604">
        <f t="shared" si="127"/>
        <v>0</v>
      </c>
      <c r="J277" s="605">
        <v>0</v>
      </c>
      <c r="K277" s="616"/>
      <c r="L277" s="602">
        <f t="shared" si="124"/>
        <v>0</v>
      </c>
      <c r="M277" s="604">
        <f t="shared" si="128"/>
        <v>0</v>
      </c>
      <c r="N277" s="605">
        <v>0</v>
      </c>
      <c r="O277" s="665"/>
      <c r="P277" s="657">
        <f t="shared" si="125"/>
        <v>0</v>
      </c>
      <c r="Q277" s="604">
        <f t="shared" si="129"/>
        <v>0</v>
      </c>
      <c r="R277" s="606">
        <v>0</v>
      </c>
    </row>
    <row r="278" spans="1:18" s="229" customFormat="1" ht="15" outlineLevel="1">
      <c r="A278" s="685"/>
      <c r="B278" s="686"/>
      <c r="C278" s="637">
        <v>0</v>
      </c>
      <c r="D278" s="593">
        <f t="shared" si="122"/>
        <v>0</v>
      </c>
      <c r="E278" s="594">
        <f t="shared" si="126"/>
        <v>0</v>
      </c>
      <c r="F278" s="595">
        <v>0</v>
      </c>
      <c r="G278" s="616"/>
      <c r="H278" s="593">
        <f t="shared" si="123"/>
        <v>0</v>
      </c>
      <c r="I278" s="594">
        <f t="shared" si="127"/>
        <v>0</v>
      </c>
      <c r="J278" s="596">
        <v>0</v>
      </c>
      <c r="K278" s="616"/>
      <c r="L278" s="593">
        <f t="shared" si="124"/>
        <v>0</v>
      </c>
      <c r="M278" s="594">
        <f t="shared" si="128"/>
        <v>0</v>
      </c>
      <c r="N278" s="596">
        <v>0</v>
      </c>
      <c r="O278" s="665"/>
      <c r="P278" s="655">
        <f t="shared" si="125"/>
        <v>0</v>
      </c>
      <c r="Q278" s="594">
        <f t="shared" si="129"/>
        <v>0</v>
      </c>
      <c r="R278" s="597">
        <v>0</v>
      </c>
    </row>
    <row r="279" spans="1:18" s="229" customFormat="1" ht="15" outlineLevel="1">
      <c r="A279" s="681"/>
      <c r="B279" s="682"/>
      <c r="C279" s="637">
        <v>0</v>
      </c>
      <c r="D279" s="598">
        <f t="shared" si="122"/>
        <v>0</v>
      </c>
      <c r="E279" s="591">
        <f t="shared" si="126"/>
        <v>0</v>
      </c>
      <c r="F279" s="599">
        <v>0</v>
      </c>
      <c r="G279" s="616"/>
      <c r="H279" s="598">
        <f t="shared" si="123"/>
        <v>0</v>
      </c>
      <c r="I279" s="591">
        <f t="shared" si="127"/>
        <v>0</v>
      </c>
      <c r="J279" s="600">
        <v>0</v>
      </c>
      <c r="K279" s="616"/>
      <c r="L279" s="598">
        <f t="shared" si="124"/>
        <v>0</v>
      </c>
      <c r="M279" s="591">
        <f t="shared" si="128"/>
        <v>0</v>
      </c>
      <c r="N279" s="600">
        <v>0</v>
      </c>
      <c r="O279" s="665"/>
      <c r="P279" s="656">
        <f t="shared" si="125"/>
        <v>0</v>
      </c>
      <c r="Q279" s="591">
        <f t="shared" si="129"/>
        <v>0</v>
      </c>
      <c r="R279" s="601">
        <v>0</v>
      </c>
    </row>
    <row r="280" spans="1:18" s="229" customFormat="1" ht="15" outlineLevel="1">
      <c r="A280" s="681"/>
      <c r="B280" s="682"/>
      <c r="C280" s="637">
        <v>0</v>
      </c>
      <c r="D280" s="598">
        <f t="shared" ref="D280:D313" si="130">SUM(F280-E280)</f>
        <v>0</v>
      </c>
      <c r="E280" s="591">
        <f t="shared" si="126"/>
        <v>0</v>
      </c>
      <c r="F280" s="599">
        <v>0</v>
      </c>
      <c r="G280" s="616"/>
      <c r="H280" s="598">
        <f t="shared" ref="H280:H313" si="131">SUM(J280-I280)</f>
        <v>0</v>
      </c>
      <c r="I280" s="591">
        <f t="shared" si="127"/>
        <v>0</v>
      </c>
      <c r="J280" s="600">
        <v>0</v>
      </c>
      <c r="K280" s="616"/>
      <c r="L280" s="598">
        <f t="shared" ref="L280:L313" si="132">SUM(N280-M280)</f>
        <v>0</v>
      </c>
      <c r="M280" s="591">
        <f t="shared" si="128"/>
        <v>0</v>
      </c>
      <c r="N280" s="600">
        <v>0</v>
      </c>
      <c r="O280" s="665"/>
      <c r="P280" s="656">
        <f t="shared" ref="P280:P313" si="133">SUM(R280-Q280)</f>
        <v>0</v>
      </c>
      <c r="Q280" s="591">
        <f t="shared" si="129"/>
        <v>0</v>
      </c>
      <c r="R280" s="601">
        <v>0</v>
      </c>
    </row>
    <row r="281" spans="1:18" s="229" customFormat="1" ht="15" outlineLevel="1">
      <c r="A281" s="683"/>
      <c r="B281" s="684"/>
      <c r="C281" s="637">
        <v>0</v>
      </c>
      <c r="D281" s="602">
        <f t="shared" si="130"/>
        <v>0</v>
      </c>
      <c r="E281" s="604">
        <f t="shared" ref="E281:E313" si="134">SUM(F281*C281/(1+C281))</f>
        <v>0</v>
      </c>
      <c r="F281" s="603">
        <v>0</v>
      </c>
      <c r="G281" s="616"/>
      <c r="H281" s="602">
        <f t="shared" si="131"/>
        <v>0</v>
      </c>
      <c r="I281" s="604">
        <f t="shared" ref="I281:I313" si="135">SUM(J281*C281/(1+C281))</f>
        <v>0</v>
      </c>
      <c r="J281" s="605">
        <v>0</v>
      </c>
      <c r="K281" s="616"/>
      <c r="L281" s="602">
        <f t="shared" si="132"/>
        <v>0</v>
      </c>
      <c r="M281" s="604">
        <f t="shared" ref="M281:M313" si="136">SUM(N281*C281/(1+C281))</f>
        <v>0</v>
      </c>
      <c r="N281" s="605">
        <v>0</v>
      </c>
      <c r="O281" s="665"/>
      <c r="P281" s="657">
        <f t="shared" si="133"/>
        <v>0</v>
      </c>
      <c r="Q281" s="604">
        <f t="shared" ref="Q281:Q313" si="137">SUM(R281*C281/(1+C281))</f>
        <v>0</v>
      </c>
      <c r="R281" s="606">
        <v>0</v>
      </c>
    </row>
    <row r="282" spans="1:18" s="229" customFormat="1" ht="15" outlineLevel="1">
      <c r="A282" s="685"/>
      <c r="B282" s="686"/>
      <c r="C282" s="639">
        <v>0</v>
      </c>
      <c r="D282" s="593">
        <f t="shared" si="130"/>
        <v>0</v>
      </c>
      <c r="E282" s="594">
        <f t="shared" si="134"/>
        <v>0</v>
      </c>
      <c r="F282" s="595">
        <v>0</v>
      </c>
      <c r="G282" s="616"/>
      <c r="H282" s="593">
        <f t="shared" si="131"/>
        <v>0</v>
      </c>
      <c r="I282" s="594">
        <f t="shared" si="135"/>
        <v>0</v>
      </c>
      <c r="J282" s="596">
        <v>0</v>
      </c>
      <c r="K282" s="616"/>
      <c r="L282" s="593">
        <f t="shared" si="132"/>
        <v>0</v>
      </c>
      <c r="M282" s="594">
        <f t="shared" si="136"/>
        <v>0</v>
      </c>
      <c r="N282" s="596">
        <v>0</v>
      </c>
      <c r="O282" s="665"/>
      <c r="P282" s="655">
        <f t="shared" si="133"/>
        <v>0</v>
      </c>
      <c r="Q282" s="594">
        <f t="shared" si="137"/>
        <v>0</v>
      </c>
      <c r="R282" s="597">
        <v>0</v>
      </c>
    </row>
    <row r="283" spans="1:18" s="229" customFormat="1" ht="15" outlineLevel="1">
      <c r="A283" s="681"/>
      <c r="B283" s="682"/>
      <c r="C283" s="640">
        <v>0</v>
      </c>
      <c r="D283" s="598">
        <f t="shared" si="130"/>
        <v>0</v>
      </c>
      <c r="E283" s="591">
        <f t="shared" si="134"/>
        <v>0</v>
      </c>
      <c r="F283" s="599">
        <v>0</v>
      </c>
      <c r="G283" s="616"/>
      <c r="H283" s="598">
        <f t="shared" si="131"/>
        <v>0</v>
      </c>
      <c r="I283" s="591">
        <f t="shared" si="135"/>
        <v>0</v>
      </c>
      <c r="J283" s="600">
        <v>0</v>
      </c>
      <c r="K283" s="616"/>
      <c r="L283" s="598">
        <f t="shared" si="132"/>
        <v>0</v>
      </c>
      <c r="M283" s="591">
        <f t="shared" si="136"/>
        <v>0</v>
      </c>
      <c r="N283" s="600">
        <v>0</v>
      </c>
      <c r="O283" s="665"/>
      <c r="P283" s="656">
        <f t="shared" si="133"/>
        <v>0</v>
      </c>
      <c r="Q283" s="591">
        <f t="shared" si="137"/>
        <v>0</v>
      </c>
      <c r="R283" s="601">
        <v>0</v>
      </c>
    </row>
    <row r="284" spans="1:18" s="229" customFormat="1" ht="15" outlineLevel="1">
      <c r="A284" s="681"/>
      <c r="B284" s="682"/>
      <c r="C284" s="640">
        <v>0</v>
      </c>
      <c r="D284" s="598">
        <f t="shared" si="130"/>
        <v>0</v>
      </c>
      <c r="E284" s="591">
        <f t="shared" si="134"/>
        <v>0</v>
      </c>
      <c r="F284" s="599">
        <v>0</v>
      </c>
      <c r="G284" s="616"/>
      <c r="H284" s="598">
        <f t="shared" si="131"/>
        <v>0</v>
      </c>
      <c r="I284" s="591">
        <f t="shared" si="135"/>
        <v>0</v>
      </c>
      <c r="J284" s="600">
        <v>0</v>
      </c>
      <c r="K284" s="616"/>
      <c r="L284" s="598">
        <f t="shared" si="132"/>
        <v>0</v>
      </c>
      <c r="M284" s="591">
        <f t="shared" si="136"/>
        <v>0</v>
      </c>
      <c r="N284" s="600">
        <v>0</v>
      </c>
      <c r="O284" s="665"/>
      <c r="P284" s="656">
        <f t="shared" si="133"/>
        <v>0</v>
      </c>
      <c r="Q284" s="591">
        <f t="shared" si="137"/>
        <v>0</v>
      </c>
      <c r="R284" s="601">
        <v>0</v>
      </c>
    </row>
    <row r="285" spans="1:18" s="229" customFormat="1" ht="15" outlineLevel="1">
      <c r="A285" s="683"/>
      <c r="B285" s="684"/>
      <c r="C285" s="638">
        <v>0</v>
      </c>
      <c r="D285" s="602">
        <f t="shared" si="130"/>
        <v>0</v>
      </c>
      <c r="E285" s="604">
        <f t="shared" si="134"/>
        <v>0</v>
      </c>
      <c r="F285" s="603">
        <v>0</v>
      </c>
      <c r="G285" s="616"/>
      <c r="H285" s="602">
        <f t="shared" si="131"/>
        <v>0</v>
      </c>
      <c r="I285" s="604">
        <f t="shared" si="135"/>
        <v>0</v>
      </c>
      <c r="J285" s="605">
        <v>0</v>
      </c>
      <c r="K285" s="616"/>
      <c r="L285" s="602">
        <f t="shared" si="132"/>
        <v>0</v>
      </c>
      <c r="M285" s="604">
        <f t="shared" si="136"/>
        <v>0</v>
      </c>
      <c r="N285" s="605">
        <v>0</v>
      </c>
      <c r="O285" s="665"/>
      <c r="P285" s="657">
        <f t="shared" si="133"/>
        <v>0</v>
      </c>
      <c r="Q285" s="604">
        <f t="shared" si="137"/>
        <v>0</v>
      </c>
      <c r="R285" s="606">
        <v>0</v>
      </c>
    </row>
    <row r="286" spans="1:18" s="229" customFormat="1" ht="15" outlineLevel="1">
      <c r="A286" s="685"/>
      <c r="B286" s="686"/>
      <c r="C286" s="637">
        <v>0</v>
      </c>
      <c r="D286" s="593">
        <f t="shared" si="130"/>
        <v>0</v>
      </c>
      <c r="E286" s="594">
        <f t="shared" si="134"/>
        <v>0</v>
      </c>
      <c r="F286" s="595">
        <v>0</v>
      </c>
      <c r="G286" s="616"/>
      <c r="H286" s="593">
        <f t="shared" si="131"/>
        <v>0</v>
      </c>
      <c r="I286" s="594">
        <f t="shared" si="135"/>
        <v>0</v>
      </c>
      <c r="J286" s="596">
        <v>0</v>
      </c>
      <c r="K286" s="616"/>
      <c r="L286" s="593">
        <f t="shared" si="132"/>
        <v>0</v>
      </c>
      <c r="M286" s="594">
        <f t="shared" si="136"/>
        <v>0</v>
      </c>
      <c r="N286" s="596">
        <v>0</v>
      </c>
      <c r="O286" s="665"/>
      <c r="P286" s="655">
        <f t="shared" si="133"/>
        <v>0</v>
      </c>
      <c r="Q286" s="594">
        <f t="shared" si="137"/>
        <v>0</v>
      </c>
      <c r="R286" s="597">
        <v>0</v>
      </c>
    </row>
    <row r="287" spans="1:18" s="229" customFormat="1" ht="15" outlineLevel="1">
      <c r="A287" s="681"/>
      <c r="B287" s="682"/>
      <c r="C287" s="637">
        <v>0</v>
      </c>
      <c r="D287" s="598">
        <f t="shared" si="130"/>
        <v>0</v>
      </c>
      <c r="E287" s="591">
        <f t="shared" si="134"/>
        <v>0</v>
      </c>
      <c r="F287" s="599">
        <v>0</v>
      </c>
      <c r="G287" s="616"/>
      <c r="H287" s="598">
        <f t="shared" si="131"/>
        <v>0</v>
      </c>
      <c r="I287" s="591">
        <f t="shared" si="135"/>
        <v>0</v>
      </c>
      <c r="J287" s="600">
        <v>0</v>
      </c>
      <c r="K287" s="616"/>
      <c r="L287" s="598">
        <f t="shared" si="132"/>
        <v>0</v>
      </c>
      <c r="M287" s="591">
        <f t="shared" si="136"/>
        <v>0</v>
      </c>
      <c r="N287" s="600">
        <v>0</v>
      </c>
      <c r="O287" s="665"/>
      <c r="P287" s="656">
        <f t="shared" si="133"/>
        <v>0</v>
      </c>
      <c r="Q287" s="591">
        <f t="shared" si="137"/>
        <v>0</v>
      </c>
      <c r="R287" s="601">
        <v>0</v>
      </c>
    </row>
    <row r="288" spans="1:18" s="229" customFormat="1" ht="15" outlineLevel="1">
      <c r="A288" s="681"/>
      <c r="B288" s="682"/>
      <c r="C288" s="637">
        <v>0</v>
      </c>
      <c r="D288" s="598">
        <f t="shared" si="130"/>
        <v>0</v>
      </c>
      <c r="E288" s="591">
        <f t="shared" si="134"/>
        <v>0</v>
      </c>
      <c r="F288" s="599">
        <v>0</v>
      </c>
      <c r="G288" s="616"/>
      <c r="H288" s="598">
        <f t="shared" si="131"/>
        <v>0</v>
      </c>
      <c r="I288" s="591">
        <f t="shared" si="135"/>
        <v>0</v>
      </c>
      <c r="J288" s="600">
        <v>0</v>
      </c>
      <c r="K288" s="616"/>
      <c r="L288" s="598">
        <f t="shared" si="132"/>
        <v>0</v>
      </c>
      <c r="M288" s="591">
        <f t="shared" si="136"/>
        <v>0</v>
      </c>
      <c r="N288" s="600">
        <v>0</v>
      </c>
      <c r="O288" s="665"/>
      <c r="P288" s="656">
        <f t="shared" si="133"/>
        <v>0</v>
      </c>
      <c r="Q288" s="591">
        <f t="shared" si="137"/>
        <v>0</v>
      </c>
      <c r="R288" s="601">
        <v>0</v>
      </c>
    </row>
    <row r="289" spans="1:18" s="229" customFormat="1" ht="15" outlineLevel="1">
      <c r="A289" s="683"/>
      <c r="B289" s="684"/>
      <c r="C289" s="637">
        <v>0</v>
      </c>
      <c r="D289" s="602">
        <f t="shared" si="130"/>
        <v>0</v>
      </c>
      <c r="E289" s="604">
        <f t="shared" si="134"/>
        <v>0</v>
      </c>
      <c r="F289" s="603">
        <v>0</v>
      </c>
      <c r="G289" s="616"/>
      <c r="H289" s="602">
        <f t="shared" si="131"/>
        <v>0</v>
      </c>
      <c r="I289" s="604">
        <f t="shared" si="135"/>
        <v>0</v>
      </c>
      <c r="J289" s="605">
        <v>0</v>
      </c>
      <c r="K289" s="616"/>
      <c r="L289" s="602">
        <f t="shared" si="132"/>
        <v>0</v>
      </c>
      <c r="M289" s="604">
        <f t="shared" si="136"/>
        <v>0</v>
      </c>
      <c r="N289" s="605">
        <v>0</v>
      </c>
      <c r="O289" s="665"/>
      <c r="P289" s="657">
        <f t="shared" si="133"/>
        <v>0</v>
      </c>
      <c r="Q289" s="604">
        <f t="shared" si="137"/>
        <v>0</v>
      </c>
      <c r="R289" s="606">
        <v>0</v>
      </c>
    </row>
    <row r="290" spans="1:18" s="229" customFormat="1" ht="15" outlineLevel="1">
      <c r="A290" s="685"/>
      <c r="B290" s="686"/>
      <c r="C290" s="639">
        <v>0</v>
      </c>
      <c r="D290" s="593">
        <f t="shared" si="130"/>
        <v>0</v>
      </c>
      <c r="E290" s="594">
        <f t="shared" si="134"/>
        <v>0</v>
      </c>
      <c r="F290" s="595">
        <v>0</v>
      </c>
      <c r="G290" s="616"/>
      <c r="H290" s="593">
        <f t="shared" si="131"/>
        <v>0</v>
      </c>
      <c r="I290" s="594">
        <f t="shared" si="135"/>
        <v>0</v>
      </c>
      <c r="J290" s="596">
        <v>0</v>
      </c>
      <c r="K290" s="616"/>
      <c r="L290" s="593">
        <f t="shared" si="132"/>
        <v>0</v>
      </c>
      <c r="M290" s="594">
        <f t="shared" si="136"/>
        <v>0</v>
      </c>
      <c r="N290" s="596">
        <v>0</v>
      </c>
      <c r="O290" s="665"/>
      <c r="P290" s="655">
        <f t="shared" si="133"/>
        <v>0</v>
      </c>
      <c r="Q290" s="594">
        <f t="shared" si="137"/>
        <v>0</v>
      </c>
      <c r="R290" s="597">
        <v>0</v>
      </c>
    </row>
    <row r="291" spans="1:18" s="229" customFormat="1" ht="15" outlineLevel="1">
      <c r="A291" s="681"/>
      <c r="B291" s="682"/>
      <c r="C291" s="640">
        <v>0</v>
      </c>
      <c r="D291" s="598">
        <f t="shared" si="130"/>
        <v>0</v>
      </c>
      <c r="E291" s="591">
        <f t="shared" si="134"/>
        <v>0</v>
      </c>
      <c r="F291" s="599">
        <v>0</v>
      </c>
      <c r="G291" s="616"/>
      <c r="H291" s="598">
        <f t="shared" si="131"/>
        <v>0</v>
      </c>
      <c r="I291" s="591">
        <f t="shared" si="135"/>
        <v>0</v>
      </c>
      <c r="J291" s="600">
        <v>0</v>
      </c>
      <c r="K291" s="616"/>
      <c r="L291" s="598">
        <f t="shared" si="132"/>
        <v>0</v>
      </c>
      <c r="M291" s="591">
        <f t="shared" si="136"/>
        <v>0</v>
      </c>
      <c r="N291" s="600">
        <v>0</v>
      </c>
      <c r="O291" s="665"/>
      <c r="P291" s="656">
        <f t="shared" si="133"/>
        <v>0</v>
      </c>
      <c r="Q291" s="591">
        <f t="shared" si="137"/>
        <v>0</v>
      </c>
      <c r="R291" s="601">
        <v>0</v>
      </c>
    </row>
    <row r="292" spans="1:18" s="229" customFormat="1" ht="15" outlineLevel="1">
      <c r="A292" s="681"/>
      <c r="B292" s="682"/>
      <c r="C292" s="640">
        <v>0</v>
      </c>
      <c r="D292" s="598">
        <f t="shared" si="130"/>
        <v>0</v>
      </c>
      <c r="E292" s="591">
        <f t="shared" si="134"/>
        <v>0</v>
      </c>
      <c r="F292" s="599">
        <v>0</v>
      </c>
      <c r="G292" s="616"/>
      <c r="H292" s="598">
        <f t="shared" si="131"/>
        <v>0</v>
      </c>
      <c r="I292" s="591">
        <f t="shared" si="135"/>
        <v>0</v>
      </c>
      <c r="J292" s="600">
        <v>0</v>
      </c>
      <c r="K292" s="616"/>
      <c r="L292" s="598">
        <f t="shared" si="132"/>
        <v>0</v>
      </c>
      <c r="M292" s="591">
        <f t="shared" si="136"/>
        <v>0</v>
      </c>
      <c r="N292" s="600">
        <v>0</v>
      </c>
      <c r="O292" s="665"/>
      <c r="P292" s="656">
        <f t="shared" si="133"/>
        <v>0</v>
      </c>
      <c r="Q292" s="591">
        <f t="shared" si="137"/>
        <v>0</v>
      </c>
      <c r="R292" s="601">
        <v>0</v>
      </c>
    </row>
    <row r="293" spans="1:18" s="229" customFormat="1" ht="15" outlineLevel="1">
      <c r="A293" s="683"/>
      <c r="B293" s="684"/>
      <c r="C293" s="638">
        <v>0</v>
      </c>
      <c r="D293" s="602">
        <f t="shared" si="130"/>
        <v>0</v>
      </c>
      <c r="E293" s="604">
        <f t="shared" si="134"/>
        <v>0</v>
      </c>
      <c r="F293" s="603">
        <v>0</v>
      </c>
      <c r="G293" s="616"/>
      <c r="H293" s="602">
        <f t="shared" si="131"/>
        <v>0</v>
      </c>
      <c r="I293" s="604">
        <f t="shared" si="135"/>
        <v>0</v>
      </c>
      <c r="J293" s="605">
        <v>0</v>
      </c>
      <c r="K293" s="616"/>
      <c r="L293" s="602">
        <f t="shared" si="132"/>
        <v>0</v>
      </c>
      <c r="M293" s="604">
        <f t="shared" si="136"/>
        <v>0</v>
      </c>
      <c r="N293" s="605">
        <v>0</v>
      </c>
      <c r="O293" s="665"/>
      <c r="P293" s="657">
        <f t="shared" si="133"/>
        <v>0</v>
      </c>
      <c r="Q293" s="604">
        <f t="shared" si="137"/>
        <v>0</v>
      </c>
      <c r="R293" s="606">
        <v>0</v>
      </c>
    </row>
    <row r="294" spans="1:18" s="229" customFormat="1" ht="15" outlineLevel="1">
      <c r="A294" s="685"/>
      <c r="B294" s="686"/>
      <c r="C294" s="637">
        <v>0</v>
      </c>
      <c r="D294" s="593">
        <f t="shared" si="130"/>
        <v>0</v>
      </c>
      <c r="E294" s="594">
        <f t="shared" si="134"/>
        <v>0</v>
      </c>
      <c r="F294" s="595">
        <v>0</v>
      </c>
      <c r="G294" s="616"/>
      <c r="H294" s="593">
        <f t="shared" si="131"/>
        <v>0</v>
      </c>
      <c r="I294" s="594">
        <f t="shared" si="135"/>
        <v>0</v>
      </c>
      <c r="J294" s="596">
        <v>0</v>
      </c>
      <c r="K294" s="616"/>
      <c r="L294" s="593">
        <f t="shared" si="132"/>
        <v>0</v>
      </c>
      <c r="M294" s="594">
        <f t="shared" si="136"/>
        <v>0</v>
      </c>
      <c r="N294" s="596">
        <v>0</v>
      </c>
      <c r="O294" s="665"/>
      <c r="P294" s="655">
        <f t="shared" si="133"/>
        <v>0</v>
      </c>
      <c r="Q294" s="594">
        <f t="shared" si="137"/>
        <v>0</v>
      </c>
      <c r="R294" s="597">
        <v>0</v>
      </c>
    </row>
    <row r="295" spans="1:18" s="229" customFormat="1" ht="15" outlineLevel="1">
      <c r="A295" s="681"/>
      <c r="B295" s="682"/>
      <c r="C295" s="637">
        <v>0</v>
      </c>
      <c r="D295" s="598">
        <f t="shared" si="130"/>
        <v>0</v>
      </c>
      <c r="E295" s="591">
        <f t="shared" si="134"/>
        <v>0</v>
      </c>
      <c r="F295" s="599">
        <v>0</v>
      </c>
      <c r="G295" s="616"/>
      <c r="H295" s="598">
        <f t="shared" si="131"/>
        <v>0</v>
      </c>
      <c r="I295" s="591">
        <f t="shared" si="135"/>
        <v>0</v>
      </c>
      <c r="J295" s="600">
        <v>0</v>
      </c>
      <c r="K295" s="616"/>
      <c r="L295" s="598">
        <f t="shared" si="132"/>
        <v>0</v>
      </c>
      <c r="M295" s="591">
        <f t="shared" si="136"/>
        <v>0</v>
      </c>
      <c r="N295" s="600">
        <v>0</v>
      </c>
      <c r="O295" s="665"/>
      <c r="P295" s="656">
        <f t="shared" si="133"/>
        <v>0</v>
      </c>
      <c r="Q295" s="591">
        <f t="shared" si="137"/>
        <v>0</v>
      </c>
      <c r="R295" s="601">
        <v>0</v>
      </c>
    </row>
    <row r="296" spans="1:18" s="229" customFormat="1" ht="15" outlineLevel="1">
      <c r="A296" s="681"/>
      <c r="B296" s="682"/>
      <c r="C296" s="637">
        <v>0</v>
      </c>
      <c r="D296" s="598">
        <f t="shared" si="130"/>
        <v>0</v>
      </c>
      <c r="E296" s="591">
        <f t="shared" si="134"/>
        <v>0</v>
      </c>
      <c r="F296" s="599">
        <v>0</v>
      </c>
      <c r="G296" s="616"/>
      <c r="H296" s="598">
        <f t="shared" si="131"/>
        <v>0</v>
      </c>
      <c r="I296" s="591">
        <f t="shared" si="135"/>
        <v>0</v>
      </c>
      <c r="J296" s="600">
        <v>0</v>
      </c>
      <c r="K296" s="616"/>
      <c r="L296" s="598">
        <f t="shared" si="132"/>
        <v>0</v>
      </c>
      <c r="M296" s="591">
        <f t="shared" si="136"/>
        <v>0</v>
      </c>
      <c r="N296" s="600">
        <v>0</v>
      </c>
      <c r="O296" s="665"/>
      <c r="P296" s="656">
        <f t="shared" si="133"/>
        <v>0</v>
      </c>
      <c r="Q296" s="591">
        <f t="shared" si="137"/>
        <v>0</v>
      </c>
      <c r="R296" s="601">
        <v>0</v>
      </c>
    </row>
    <row r="297" spans="1:18" s="229" customFormat="1" ht="15" outlineLevel="1">
      <c r="A297" s="683"/>
      <c r="B297" s="684"/>
      <c r="C297" s="637">
        <v>0</v>
      </c>
      <c r="D297" s="602">
        <f t="shared" si="130"/>
        <v>0</v>
      </c>
      <c r="E297" s="604">
        <f t="shared" si="134"/>
        <v>0</v>
      </c>
      <c r="F297" s="603">
        <v>0</v>
      </c>
      <c r="G297" s="616"/>
      <c r="H297" s="602">
        <f t="shared" si="131"/>
        <v>0</v>
      </c>
      <c r="I297" s="604">
        <f t="shared" si="135"/>
        <v>0</v>
      </c>
      <c r="J297" s="605">
        <v>0</v>
      </c>
      <c r="K297" s="616"/>
      <c r="L297" s="602">
        <f t="shared" si="132"/>
        <v>0</v>
      </c>
      <c r="M297" s="604">
        <f t="shared" si="136"/>
        <v>0</v>
      </c>
      <c r="N297" s="605">
        <v>0</v>
      </c>
      <c r="O297" s="665"/>
      <c r="P297" s="657">
        <f t="shared" si="133"/>
        <v>0</v>
      </c>
      <c r="Q297" s="604">
        <f t="shared" si="137"/>
        <v>0</v>
      </c>
      <c r="R297" s="606">
        <v>0</v>
      </c>
    </row>
    <row r="298" spans="1:18" s="229" customFormat="1" ht="15" outlineLevel="1">
      <c r="A298" s="685"/>
      <c r="B298" s="686"/>
      <c r="C298" s="639">
        <v>0</v>
      </c>
      <c r="D298" s="593">
        <f t="shared" si="130"/>
        <v>0</v>
      </c>
      <c r="E298" s="594">
        <f t="shared" si="134"/>
        <v>0</v>
      </c>
      <c r="F298" s="595">
        <v>0</v>
      </c>
      <c r="G298" s="616"/>
      <c r="H298" s="593">
        <f t="shared" si="131"/>
        <v>0</v>
      </c>
      <c r="I298" s="594">
        <f t="shared" si="135"/>
        <v>0</v>
      </c>
      <c r="J298" s="596">
        <v>0</v>
      </c>
      <c r="K298" s="616"/>
      <c r="L298" s="593">
        <f t="shared" si="132"/>
        <v>0</v>
      </c>
      <c r="M298" s="594">
        <f t="shared" si="136"/>
        <v>0</v>
      </c>
      <c r="N298" s="596">
        <v>0</v>
      </c>
      <c r="O298" s="665"/>
      <c r="P298" s="655">
        <f t="shared" si="133"/>
        <v>0</v>
      </c>
      <c r="Q298" s="594">
        <f t="shared" si="137"/>
        <v>0</v>
      </c>
      <c r="R298" s="597">
        <v>0</v>
      </c>
    </row>
    <row r="299" spans="1:18" s="229" customFormat="1" ht="15" outlineLevel="1">
      <c r="A299" s="681"/>
      <c r="B299" s="682"/>
      <c r="C299" s="640">
        <v>0</v>
      </c>
      <c r="D299" s="598">
        <f t="shared" si="130"/>
        <v>0</v>
      </c>
      <c r="E299" s="591">
        <f t="shared" si="134"/>
        <v>0</v>
      </c>
      <c r="F299" s="599">
        <v>0</v>
      </c>
      <c r="G299" s="616"/>
      <c r="H299" s="598">
        <f t="shared" si="131"/>
        <v>0</v>
      </c>
      <c r="I299" s="591">
        <f t="shared" si="135"/>
        <v>0</v>
      </c>
      <c r="J299" s="600">
        <v>0</v>
      </c>
      <c r="K299" s="616"/>
      <c r="L299" s="598">
        <f t="shared" si="132"/>
        <v>0</v>
      </c>
      <c r="M299" s="591">
        <f t="shared" si="136"/>
        <v>0</v>
      </c>
      <c r="N299" s="600">
        <v>0</v>
      </c>
      <c r="O299" s="665"/>
      <c r="P299" s="656">
        <f t="shared" si="133"/>
        <v>0</v>
      </c>
      <c r="Q299" s="591">
        <f t="shared" si="137"/>
        <v>0</v>
      </c>
      <c r="R299" s="601">
        <v>0</v>
      </c>
    </row>
    <row r="300" spans="1:18" s="229" customFormat="1" ht="15" outlineLevel="1">
      <c r="A300" s="681"/>
      <c r="B300" s="682"/>
      <c r="C300" s="640">
        <v>0</v>
      </c>
      <c r="D300" s="598">
        <f t="shared" si="130"/>
        <v>0</v>
      </c>
      <c r="E300" s="591">
        <f t="shared" si="134"/>
        <v>0</v>
      </c>
      <c r="F300" s="599">
        <v>0</v>
      </c>
      <c r="G300" s="616"/>
      <c r="H300" s="598">
        <f t="shared" si="131"/>
        <v>0</v>
      </c>
      <c r="I300" s="591">
        <f t="shared" si="135"/>
        <v>0</v>
      </c>
      <c r="J300" s="600">
        <v>0</v>
      </c>
      <c r="K300" s="616"/>
      <c r="L300" s="598">
        <f t="shared" si="132"/>
        <v>0</v>
      </c>
      <c r="M300" s="591">
        <f t="shared" si="136"/>
        <v>0</v>
      </c>
      <c r="N300" s="600">
        <v>0</v>
      </c>
      <c r="O300" s="665"/>
      <c r="P300" s="656">
        <f t="shared" si="133"/>
        <v>0</v>
      </c>
      <c r="Q300" s="591">
        <f t="shared" si="137"/>
        <v>0</v>
      </c>
      <c r="R300" s="601">
        <v>0</v>
      </c>
    </row>
    <row r="301" spans="1:18" s="229" customFormat="1" ht="15" outlineLevel="1">
      <c r="A301" s="683"/>
      <c r="B301" s="684"/>
      <c r="C301" s="638">
        <v>0</v>
      </c>
      <c r="D301" s="602">
        <f t="shared" si="130"/>
        <v>0</v>
      </c>
      <c r="E301" s="604">
        <f t="shared" si="134"/>
        <v>0</v>
      </c>
      <c r="F301" s="603">
        <v>0</v>
      </c>
      <c r="G301" s="616"/>
      <c r="H301" s="602">
        <f t="shared" si="131"/>
        <v>0</v>
      </c>
      <c r="I301" s="604">
        <f t="shared" si="135"/>
        <v>0</v>
      </c>
      <c r="J301" s="605">
        <v>0</v>
      </c>
      <c r="K301" s="616"/>
      <c r="L301" s="602">
        <f t="shared" si="132"/>
        <v>0</v>
      </c>
      <c r="M301" s="604">
        <f t="shared" si="136"/>
        <v>0</v>
      </c>
      <c r="N301" s="605">
        <v>0</v>
      </c>
      <c r="O301" s="665"/>
      <c r="P301" s="657">
        <f t="shared" si="133"/>
        <v>0</v>
      </c>
      <c r="Q301" s="604">
        <f t="shared" si="137"/>
        <v>0</v>
      </c>
      <c r="R301" s="606">
        <v>0</v>
      </c>
    </row>
    <row r="302" spans="1:18" s="229" customFormat="1" ht="15" outlineLevel="1">
      <c r="A302" s="685"/>
      <c r="B302" s="686"/>
      <c r="C302" s="637">
        <v>0</v>
      </c>
      <c r="D302" s="593">
        <f t="shared" si="130"/>
        <v>0</v>
      </c>
      <c r="E302" s="594">
        <f t="shared" si="134"/>
        <v>0</v>
      </c>
      <c r="F302" s="595">
        <v>0</v>
      </c>
      <c r="G302" s="616"/>
      <c r="H302" s="593">
        <f t="shared" si="131"/>
        <v>0</v>
      </c>
      <c r="I302" s="594">
        <f t="shared" si="135"/>
        <v>0</v>
      </c>
      <c r="J302" s="596">
        <v>0</v>
      </c>
      <c r="K302" s="616"/>
      <c r="L302" s="593">
        <f t="shared" si="132"/>
        <v>0</v>
      </c>
      <c r="M302" s="594">
        <f t="shared" si="136"/>
        <v>0</v>
      </c>
      <c r="N302" s="596">
        <v>0</v>
      </c>
      <c r="O302" s="665"/>
      <c r="P302" s="655">
        <f t="shared" si="133"/>
        <v>0</v>
      </c>
      <c r="Q302" s="594">
        <f t="shared" si="137"/>
        <v>0</v>
      </c>
      <c r="R302" s="597">
        <v>0</v>
      </c>
    </row>
    <row r="303" spans="1:18" s="229" customFormat="1" ht="15" outlineLevel="1">
      <c r="A303" s="681"/>
      <c r="B303" s="682"/>
      <c r="C303" s="637">
        <v>0</v>
      </c>
      <c r="D303" s="598">
        <f t="shared" si="130"/>
        <v>0</v>
      </c>
      <c r="E303" s="591">
        <f t="shared" si="134"/>
        <v>0</v>
      </c>
      <c r="F303" s="599">
        <v>0</v>
      </c>
      <c r="G303" s="616"/>
      <c r="H303" s="598">
        <f t="shared" si="131"/>
        <v>0</v>
      </c>
      <c r="I303" s="591">
        <f t="shared" si="135"/>
        <v>0</v>
      </c>
      <c r="J303" s="600">
        <v>0</v>
      </c>
      <c r="K303" s="616"/>
      <c r="L303" s="598">
        <f t="shared" si="132"/>
        <v>0</v>
      </c>
      <c r="M303" s="591">
        <f t="shared" si="136"/>
        <v>0</v>
      </c>
      <c r="N303" s="600">
        <v>0</v>
      </c>
      <c r="O303" s="665"/>
      <c r="P303" s="656">
        <f t="shared" si="133"/>
        <v>0</v>
      </c>
      <c r="Q303" s="591">
        <f t="shared" si="137"/>
        <v>0</v>
      </c>
      <c r="R303" s="601">
        <v>0</v>
      </c>
    </row>
    <row r="304" spans="1:18" s="229" customFormat="1" ht="15" outlineLevel="1">
      <c r="A304" s="681"/>
      <c r="B304" s="682"/>
      <c r="C304" s="637">
        <v>0</v>
      </c>
      <c r="D304" s="598">
        <f t="shared" si="130"/>
        <v>0</v>
      </c>
      <c r="E304" s="591">
        <f t="shared" si="134"/>
        <v>0</v>
      </c>
      <c r="F304" s="599">
        <v>0</v>
      </c>
      <c r="G304" s="616"/>
      <c r="H304" s="598">
        <f t="shared" si="131"/>
        <v>0</v>
      </c>
      <c r="I304" s="591">
        <f t="shared" si="135"/>
        <v>0</v>
      </c>
      <c r="J304" s="600">
        <v>0</v>
      </c>
      <c r="K304" s="616"/>
      <c r="L304" s="598">
        <f t="shared" si="132"/>
        <v>0</v>
      </c>
      <c r="M304" s="591">
        <f t="shared" si="136"/>
        <v>0</v>
      </c>
      <c r="N304" s="600">
        <v>0</v>
      </c>
      <c r="O304" s="665"/>
      <c r="P304" s="656">
        <f t="shared" si="133"/>
        <v>0</v>
      </c>
      <c r="Q304" s="591">
        <f t="shared" si="137"/>
        <v>0</v>
      </c>
      <c r="R304" s="601">
        <v>0</v>
      </c>
    </row>
    <row r="305" spans="1:25" s="229" customFormat="1" ht="15" outlineLevel="1">
      <c r="A305" s="683"/>
      <c r="B305" s="684"/>
      <c r="C305" s="637">
        <v>0</v>
      </c>
      <c r="D305" s="602">
        <f t="shared" si="130"/>
        <v>0</v>
      </c>
      <c r="E305" s="604">
        <f t="shared" si="134"/>
        <v>0</v>
      </c>
      <c r="F305" s="603">
        <v>0</v>
      </c>
      <c r="G305" s="616"/>
      <c r="H305" s="602">
        <f t="shared" si="131"/>
        <v>0</v>
      </c>
      <c r="I305" s="604">
        <f t="shared" si="135"/>
        <v>0</v>
      </c>
      <c r="J305" s="605">
        <v>0</v>
      </c>
      <c r="K305" s="616"/>
      <c r="L305" s="602">
        <f t="shared" si="132"/>
        <v>0</v>
      </c>
      <c r="M305" s="604">
        <f t="shared" si="136"/>
        <v>0</v>
      </c>
      <c r="N305" s="605">
        <v>0</v>
      </c>
      <c r="O305" s="665"/>
      <c r="P305" s="657">
        <f t="shared" si="133"/>
        <v>0</v>
      </c>
      <c r="Q305" s="604">
        <f t="shared" si="137"/>
        <v>0</v>
      </c>
      <c r="R305" s="606">
        <v>0</v>
      </c>
    </row>
    <row r="306" spans="1:25" s="229" customFormat="1" ht="15" outlineLevel="1">
      <c r="A306" s="685"/>
      <c r="B306" s="686"/>
      <c r="C306" s="639">
        <v>0</v>
      </c>
      <c r="D306" s="593">
        <f t="shared" si="130"/>
        <v>0</v>
      </c>
      <c r="E306" s="594">
        <f t="shared" si="134"/>
        <v>0</v>
      </c>
      <c r="F306" s="595">
        <v>0</v>
      </c>
      <c r="G306" s="616"/>
      <c r="H306" s="593">
        <f t="shared" si="131"/>
        <v>0</v>
      </c>
      <c r="I306" s="594">
        <f t="shared" si="135"/>
        <v>0</v>
      </c>
      <c r="J306" s="596">
        <v>0</v>
      </c>
      <c r="K306" s="616"/>
      <c r="L306" s="593">
        <f t="shared" si="132"/>
        <v>0</v>
      </c>
      <c r="M306" s="594">
        <f t="shared" si="136"/>
        <v>0</v>
      </c>
      <c r="N306" s="596">
        <v>0</v>
      </c>
      <c r="O306" s="665"/>
      <c r="P306" s="655">
        <f t="shared" si="133"/>
        <v>0</v>
      </c>
      <c r="Q306" s="594">
        <f t="shared" si="137"/>
        <v>0</v>
      </c>
      <c r="R306" s="597">
        <v>0</v>
      </c>
    </row>
    <row r="307" spans="1:25" s="229" customFormat="1" ht="15" outlineLevel="1">
      <c r="A307" s="681"/>
      <c r="B307" s="682"/>
      <c r="C307" s="640">
        <v>0</v>
      </c>
      <c r="D307" s="598">
        <f t="shared" si="130"/>
        <v>0</v>
      </c>
      <c r="E307" s="591">
        <f t="shared" si="134"/>
        <v>0</v>
      </c>
      <c r="F307" s="599">
        <v>0</v>
      </c>
      <c r="G307" s="616"/>
      <c r="H307" s="598">
        <f t="shared" si="131"/>
        <v>0</v>
      </c>
      <c r="I307" s="591">
        <f t="shared" si="135"/>
        <v>0</v>
      </c>
      <c r="J307" s="600">
        <v>0</v>
      </c>
      <c r="K307" s="616"/>
      <c r="L307" s="598">
        <f t="shared" si="132"/>
        <v>0</v>
      </c>
      <c r="M307" s="591">
        <f t="shared" si="136"/>
        <v>0</v>
      </c>
      <c r="N307" s="600">
        <v>0</v>
      </c>
      <c r="O307" s="665"/>
      <c r="P307" s="656">
        <f t="shared" si="133"/>
        <v>0</v>
      </c>
      <c r="Q307" s="591">
        <f t="shared" si="137"/>
        <v>0</v>
      </c>
      <c r="R307" s="601">
        <v>0</v>
      </c>
    </row>
    <row r="308" spans="1:25" s="229" customFormat="1" ht="15" outlineLevel="1">
      <c r="A308" s="681"/>
      <c r="B308" s="682"/>
      <c r="C308" s="640">
        <v>0</v>
      </c>
      <c r="D308" s="598">
        <f t="shared" si="130"/>
        <v>0</v>
      </c>
      <c r="E308" s="591">
        <f t="shared" si="134"/>
        <v>0</v>
      </c>
      <c r="F308" s="599">
        <v>0</v>
      </c>
      <c r="G308" s="616"/>
      <c r="H308" s="598">
        <f t="shared" si="131"/>
        <v>0</v>
      </c>
      <c r="I308" s="591">
        <f t="shared" si="135"/>
        <v>0</v>
      </c>
      <c r="J308" s="600">
        <v>0</v>
      </c>
      <c r="K308" s="616"/>
      <c r="L308" s="598">
        <f t="shared" si="132"/>
        <v>0</v>
      </c>
      <c r="M308" s="591">
        <f t="shared" si="136"/>
        <v>0</v>
      </c>
      <c r="N308" s="600">
        <v>0</v>
      </c>
      <c r="O308" s="665"/>
      <c r="P308" s="656">
        <f t="shared" si="133"/>
        <v>0</v>
      </c>
      <c r="Q308" s="591">
        <f t="shared" si="137"/>
        <v>0</v>
      </c>
      <c r="R308" s="601">
        <v>0</v>
      </c>
    </row>
    <row r="309" spans="1:25" s="229" customFormat="1" ht="15" outlineLevel="1">
      <c r="A309" s="683"/>
      <c r="B309" s="684"/>
      <c r="C309" s="638">
        <v>0</v>
      </c>
      <c r="D309" s="602">
        <f t="shared" si="130"/>
        <v>0</v>
      </c>
      <c r="E309" s="604">
        <f t="shared" si="134"/>
        <v>0</v>
      </c>
      <c r="F309" s="603">
        <v>0</v>
      </c>
      <c r="G309" s="616"/>
      <c r="H309" s="602">
        <f t="shared" si="131"/>
        <v>0</v>
      </c>
      <c r="I309" s="604">
        <f t="shared" si="135"/>
        <v>0</v>
      </c>
      <c r="J309" s="605">
        <v>0</v>
      </c>
      <c r="K309" s="616"/>
      <c r="L309" s="602">
        <f t="shared" si="132"/>
        <v>0</v>
      </c>
      <c r="M309" s="604">
        <f t="shared" si="136"/>
        <v>0</v>
      </c>
      <c r="N309" s="605">
        <v>0</v>
      </c>
      <c r="O309" s="665"/>
      <c r="P309" s="657">
        <f t="shared" si="133"/>
        <v>0</v>
      </c>
      <c r="Q309" s="604">
        <f t="shared" si="137"/>
        <v>0</v>
      </c>
      <c r="R309" s="606">
        <v>0</v>
      </c>
    </row>
    <row r="310" spans="1:25" s="229" customFormat="1" ht="15" outlineLevel="1">
      <c r="A310" s="685"/>
      <c r="B310" s="686"/>
      <c r="C310" s="637">
        <v>0</v>
      </c>
      <c r="D310" s="593">
        <f t="shared" si="130"/>
        <v>0</v>
      </c>
      <c r="E310" s="594">
        <f t="shared" si="134"/>
        <v>0</v>
      </c>
      <c r="F310" s="595">
        <v>0</v>
      </c>
      <c r="G310" s="616"/>
      <c r="H310" s="593">
        <f t="shared" si="131"/>
        <v>0</v>
      </c>
      <c r="I310" s="594">
        <f t="shared" si="135"/>
        <v>0</v>
      </c>
      <c r="J310" s="596">
        <v>0</v>
      </c>
      <c r="K310" s="616"/>
      <c r="L310" s="593">
        <f t="shared" si="132"/>
        <v>0</v>
      </c>
      <c r="M310" s="594">
        <f t="shared" si="136"/>
        <v>0</v>
      </c>
      <c r="N310" s="596">
        <v>0</v>
      </c>
      <c r="O310" s="665"/>
      <c r="P310" s="655">
        <f t="shared" si="133"/>
        <v>0</v>
      </c>
      <c r="Q310" s="594">
        <f t="shared" si="137"/>
        <v>0</v>
      </c>
      <c r="R310" s="597">
        <v>0</v>
      </c>
    </row>
    <row r="311" spans="1:25" s="229" customFormat="1" ht="15" outlineLevel="1">
      <c r="A311" s="681"/>
      <c r="B311" s="682"/>
      <c r="C311" s="637">
        <v>0</v>
      </c>
      <c r="D311" s="598">
        <f t="shared" si="130"/>
        <v>0</v>
      </c>
      <c r="E311" s="591">
        <f t="shared" si="134"/>
        <v>0</v>
      </c>
      <c r="F311" s="599">
        <v>0</v>
      </c>
      <c r="G311" s="616"/>
      <c r="H311" s="598">
        <f t="shared" si="131"/>
        <v>0</v>
      </c>
      <c r="I311" s="591">
        <f t="shared" si="135"/>
        <v>0</v>
      </c>
      <c r="J311" s="600">
        <v>0</v>
      </c>
      <c r="K311" s="616"/>
      <c r="L311" s="598">
        <f t="shared" si="132"/>
        <v>0</v>
      </c>
      <c r="M311" s="591">
        <f t="shared" si="136"/>
        <v>0</v>
      </c>
      <c r="N311" s="600">
        <v>0</v>
      </c>
      <c r="O311" s="665"/>
      <c r="P311" s="656">
        <f t="shared" si="133"/>
        <v>0</v>
      </c>
      <c r="Q311" s="591">
        <f t="shared" si="137"/>
        <v>0</v>
      </c>
      <c r="R311" s="601">
        <v>0</v>
      </c>
    </row>
    <row r="312" spans="1:25" s="229" customFormat="1" ht="15" outlineLevel="1">
      <c r="A312" s="681"/>
      <c r="B312" s="682"/>
      <c r="C312" s="637">
        <v>0</v>
      </c>
      <c r="D312" s="598">
        <f t="shared" si="130"/>
        <v>0</v>
      </c>
      <c r="E312" s="591">
        <f t="shared" si="134"/>
        <v>0</v>
      </c>
      <c r="F312" s="599">
        <v>0</v>
      </c>
      <c r="G312" s="616"/>
      <c r="H312" s="598">
        <f t="shared" si="131"/>
        <v>0</v>
      </c>
      <c r="I312" s="591">
        <f t="shared" si="135"/>
        <v>0</v>
      </c>
      <c r="J312" s="600">
        <v>0</v>
      </c>
      <c r="K312" s="616"/>
      <c r="L312" s="598">
        <f t="shared" si="132"/>
        <v>0</v>
      </c>
      <c r="M312" s="591">
        <f t="shared" si="136"/>
        <v>0</v>
      </c>
      <c r="N312" s="600">
        <v>0</v>
      </c>
      <c r="O312" s="665"/>
      <c r="P312" s="656">
        <f t="shared" si="133"/>
        <v>0</v>
      </c>
      <c r="Q312" s="591">
        <f t="shared" si="137"/>
        <v>0</v>
      </c>
      <c r="R312" s="601">
        <v>0</v>
      </c>
    </row>
    <row r="313" spans="1:25" s="229" customFormat="1" ht="15" outlineLevel="1">
      <c r="A313" s="808"/>
      <c r="B313" s="809"/>
      <c r="C313" s="637">
        <v>0</v>
      </c>
      <c r="D313" s="598">
        <f t="shared" si="130"/>
        <v>0</v>
      </c>
      <c r="E313" s="591">
        <f t="shared" si="134"/>
        <v>0</v>
      </c>
      <c r="F313" s="599">
        <v>0</v>
      </c>
      <c r="G313" s="616"/>
      <c r="H313" s="598">
        <f t="shared" si="131"/>
        <v>0</v>
      </c>
      <c r="I313" s="591">
        <f t="shared" si="135"/>
        <v>0</v>
      </c>
      <c r="J313" s="600">
        <v>0</v>
      </c>
      <c r="K313" s="616"/>
      <c r="L313" s="598">
        <f t="shared" si="132"/>
        <v>0</v>
      </c>
      <c r="M313" s="591">
        <f t="shared" si="136"/>
        <v>0</v>
      </c>
      <c r="N313" s="600">
        <v>0</v>
      </c>
      <c r="O313" s="665"/>
      <c r="P313" s="656">
        <f t="shared" si="133"/>
        <v>0</v>
      </c>
      <c r="Q313" s="591">
        <f t="shared" si="137"/>
        <v>0</v>
      </c>
      <c r="R313" s="601">
        <v>0</v>
      </c>
    </row>
    <row r="314" spans="1:25" s="229" customFormat="1" ht="15">
      <c r="A314" s="608"/>
      <c r="B314" s="654" t="str">
        <f>Sprache!G27</f>
        <v>Total     IV. Bau- und Technische Arbeiten mit anderen  MWST-Sätzen</v>
      </c>
      <c r="C314" s="609"/>
      <c r="D314" s="622">
        <f>SUM(D216:D313)</f>
        <v>0</v>
      </c>
      <c r="E314" s="623">
        <f>SUM(E216:E313)</f>
        <v>0</v>
      </c>
      <c r="F314" s="611">
        <f>SUM(F216:F313)</f>
        <v>0</v>
      </c>
      <c r="G314" s="613"/>
      <c r="H314" s="622">
        <f>SUM(H216:H313)</f>
        <v>0</v>
      </c>
      <c r="I314" s="623">
        <f>SUM(I216:I313)</f>
        <v>0</v>
      </c>
      <c r="J314" s="610">
        <f>SUM(J216:J313)</f>
        <v>0</v>
      </c>
      <c r="K314" s="613"/>
      <c r="L314" s="622">
        <f>SUM(L216:L313)</f>
        <v>0</v>
      </c>
      <c r="M314" s="623">
        <f>SUM(M216:M313)</f>
        <v>0</v>
      </c>
      <c r="N314" s="610">
        <f>SUM(N216:N313)</f>
        <v>0</v>
      </c>
      <c r="O314" s="666"/>
      <c r="P314" s="623">
        <f>SUM(P216:P313)</f>
        <v>0</v>
      </c>
      <c r="Q314" s="623">
        <f>SUM(Q216:Q313)</f>
        <v>0</v>
      </c>
      <c r="R314" s="612">
        <f>SUM(R216:R313)</f>
        <v>0</v>
      </c>
      <c r="T314" s="588"/>
      <c r="U314" s="588"/>
      <c r="V314" s="588"/>
      <c r="W314" s="588"/>
      <c r="X314" s="588"/>
      <c r="Y314" s="588"/>
    </row>
  </sheetData>
  <sheetProtection algorithmName="SHA-512" hashValue="kUfKgV1KsTPmBjCMUgOjfSWI4RpYM2ub89ucCAkp1x+Z9EfvRJkDdP+rdjWAdnYt1rIxV/6HKJ4mpiASFPJaZA==" saltValue="5CsFz1OL3tjKDyGv79pBVw==" spinCount="100000" sheet="1" objects="1" scenarios="1"/>
  <mergeCells count="310">
    <mergeCell ref="A207:N207"/>
    <mergeCell ref="A310:B310"/>
    <mergeCell ref="A311:B311"/>
    <mergeCell ref="A312:B312"/>
    <mergeCell ref="A313:B313"/>
    <mergeCell ref="H1:I1"/>
    <mergeCell ref="A102:C102"/>
    <mergeCell ref="A103:C103"/>
    <mergeCell ref="A93:C93"/>
    <mergeCell ref="A94:C94"/>
    <mergeCell ref="A95:C95"/>
    <mergeCell ref="A96:C96"/>
    <mergeCell ref="A97:C97"/>
    <mergeCell ref="A98:C98"/>
    <mergeCell ref="A99:C99"/>
    <mergeCell ref="A100:C100"/>
    <mergeCell ref="A101:C101"/>
    <mergeCell ref="A80:C80"/>
    <mergeCell ref="A81:C81"/>
    <mergeCell ref="A82:C82"/>
    <mergeCell ref="A87:C87"/>
    <mergeCell ref="A88:C88"/>
    <mergeCell ref="D20:D24"/>
    <mergeCell ref="D33:F33"/>
    <mergeCell ref="E25:H25"/>
    <mergeCell ref="J4:L4"/>
    <mergeCell ref="E8:H8"/>
    <mergeCell ref="E16:H16"/>
    <mergeCell ref="E17:H17"/>
    <mergeCell ref="A16:B16"/>
    <mergeCell ref="E9:F9"/>
    <mergeCell ref="E18:F18"/>
    <mergeCell ref="D2:D6"/>
    <mergeCell ref="D11:D15"/>
    <mergeCell ref="A17:C17"/>
    <mergeCell ref="A18:C18"/>
    <mergeCell ref="A7:B7"/>
    <mergeCell ref="A8:C8"/>
    <mergeCell ref="A9:C9"/>
    <mergeCell ref="E7:H7"/>
    <mergeCell ref="A25:B25"/>
    <mergeCell ref="E26:H26"/>
    <mergeCell ref="E27:F27"/>
    <mergeCell ref="A29:N29"/>
    <mergeCell ref="A38:C38"/>
    <mergeCell ref="A62:C62"/>
    <mergeCell ref="A39:C39"/>
    <mergeCell ref="A59:C59"/>
    <mergeCell ref="A60:C60"/>
    <mergeCell ref="A26:C26"/>
    <mergeCell ref="A45:C45"/>
    <mergeCell ref="A54:B54"/>
    <mergeCell ref="A27:C27"/>
    <mergeCell ref="A30:C30"/>
    <mergeCell ref="A43:B43"/>
    <mergeCell ref="A37:B37"/>
    <mergeCell ref="A49:B49"/>
    <mergeCell ref="A63:C63"/>
    <mergeCell ref="A64:C64"/>
    <mergeCell ref="A67:C67"/>
    <mergeCell ref="A68:C68"/>
    <mergeCell ref="A44:C44"/>
    <mergeCell ref="A58:B58"/>
    <mergeCell ref="P30:R30"/>
    <mergeCell ref="L30:N30"/>
    <mergeCell ref="L31:N31"/>
    <mergeCell ref="L32:N32"/>
    <mergeCell ref="L33:N33"/>
    <mergeCell ref="P31:R31"/>
    <mergeCell ref="P32:R32"/>
    <mergeCell ref="P33:R33"/>
    <mergeCell ref="D30:F30"/>
    <mergeCell ref="H33:J33"/>
    <mergeCell ref="H30:J30"/>
    <mergeCell ref="A91:C91"/>
    <mergeCell ref="A79:C79"/>
    <mergeCell ref="A74:C74"/>
    <mergeCell ref="X31:Y31"/>
    <mergeCell ref="H178:J178"/>
    <mergeCell ref="D32:F32"/>
    <mergeCell ref="H32:J32"/>
    <mergeCell ref="D31:F31"/>
    <mergeCell ref="H31:J31"/>
    <mergeCell ref="L178:N178"/>
    <mergeCell ref="P178:R178"/>
    <mergeCell ref="A177:N177"/>
    <mergeCell ref="A61:C61"/>
    <mergeCell ref="A145:C145"/>
    <mergeCell ref="A122:C122"/>
    <mergeCell ref="A92:C92"/>
    <mergeCell ref="A76:C76"/>
    <mergeCell ref="A69:C69"/>
    <mergeCell ref="A70:C70"/>
    <mergeCell ref="A71:C71"/>
    <mergeCell ref="A65:C65"/>
    <mergeCell ref="A66:C66"/>
    <mergeCell ref="A53:B53"/>
    <mergeCell ref="A72:C72"/>
    <mergeCell ref="A73:C73"/>
    <mergeCell ref="A89:C89"/>
    <mergeCell ref="A90:C90"/>
    <mergeCell ref="A75:C75"/>
    <mergeCell ref="A77:C77"/>
    <mergeCell ref="A78:C78"/>
    <mergeCell ref="A83:C83"/>
    <mergeCell ref="A84:C84"/>
    <mergeCell ref="A85:C85"/>
    <mergeCell ref="A86:C86"/>
    <mergeCell ref="A130:C130"/>
    <mergeCell ref="A131:C131"/>
    <mergeCell ref="A112:C112"/>
    <mergeCell ref="A113:C113"/>
    <mergeCell ref="A114:C114"/>
    <mergeCell ref="A115:C115"/>
    <mergeCell ref="A139:C139"/>
    <mergeCell ref="A140:C140"/>
    <mergeCell ref="A141:C141"/>
    <mergeCell ref="A118:C118"/>
    <mergeCell ref="A119:C119"/>
    <mergeCell ref="A121:C121"/>
    <mergeCell ref="A123:C123"/>
    <mergeCell ref="A116:C116"/>
    <mergeCell ref="A117:C117"/>
    <mergeCell ref="A129:C129"/>
    <mergeCell ref="A126:C126"/>
    <mergeCell ref="A127:C127"/>
    <mergeCell ref="A128:C128"/>
    <mergeCell ref="A132:C132"/>
    <mergeCell ref="A137:C137"/>
    <mergeCell ref="A133:C133"/>
    <mergeCell ref="A134:C134"/>
    <mergeCell ref="L181:N181"/>
    <mergeCell ref="A146:C146"/>
    <mergeCell ref="A178:C178"/>
    <mergeCell ref="D178:F178"/>
    <mergeCell ref="A157:C157"/>
    <mergeCell ref="A151:C151"/>
    <mergeCell ref="A135:C135"/>
    <mergeCell ref="A136:C136"/>
    <mergeCell ref="A142:C142"/>
    <mergeCell ref="A143:C143"/>
    <mergeCell ref="A144:C144"/>
    <mergeCell ref="A158:C158"/>
    <mergeCell ref="A159:C159"/>
    <mergeCell ref="A138:C138"/>
    <mergeCell ref="A163:C163"/>
    <mergeCell ref="A164:C164"/>
    <mergeCell ref="A168:C168"/>
    <mergeCell ref="A165:C165"/>
    <mergeCell ref="A166:C166"/>
    <mergeCell ref="A152:C152"/>
    <mergeCell ref="A153:C153"/>
    <mergeCell ref="A167:C167"/>
    <mergeCell ref="D179:F179"/>
    <mergeCell ref="H179:J179"/>
    <mergeCell ref="H181:J181"/>
    <mergeCell ref="B189:C189"/>
    <mergeCell ref="A191:C191"/>
    <mergeCell ref="A190:C190"/>
    <mergeCell ref="X179:Y179"/>
    <mergeCell ref="P179:R179"/>
    <mergeCell ref="A169:C169"/>
    <mergeCell ref="A170:C170"/>
    <mergeCell ref="L179:N179"/>
    <mergeCell ref="L180:N180"/>
    <mergeCell ref="D181:F181"/>
    <mergeCell ref="D180:F180"/>
    <mergeCell ref="H180:J180"/>
    <mergeCell ref="G199:H199"/>
    <mergeCell ref="I195:K199"/>
    <mergeCell ref="B187:C187"/>
    <mergeCell ref="B184:C184"/>
    <mergeCell ref="B186:C186"/>
    <mergeCell ref="B183:C183"/>
    <mergeCell ref="B185:C185"/>
    <mergeCell ref="A197:B197"/>
    <mergeCell ref="D195:F199"/>
    <mergeCell ref="A104:C104"/>
    <mergeCell ref="A105:C105"/>
    <mergeCell ref="A106:C106"/>
    <mergeCell ref="A107:C107"/>
    <mergeCell ref="A108:C108"/>
    <mergeCell ref="A125:C125"/>
    <mergeCell ref="A124:C124"/>
    <mergeCell ref="A111:C111"/>
    <mergeCell ref="A110:C110"/>
    <mergeCell ref="A109:C109"/>
    <mergeCell ref="A120:C120"/>
    <mergeCell ref="P180:R180"/>
    <mergeCell ref="P181:R181"/>
    <mergeCell ref="A174:B174"/>
    <mergeCell ref="L195:N199"/>
    <mergeCell ref="X209:Y209"/>
    <mergeCell ref="D210:F210"/>
    <mergeCell ref="H210:J210"/>
    <mergeCell ref="L210:N210"/>
    <mergeCell ref="P210:R210"/>
    <mergeCell ref="A208:C208"/>
    <mergeCell ref="D208:F208"/>
    <mergeCell ref="H208:J208"/>
    <mergeCell ref="L208:N208"/>
    <mergeCell ref="P208:R208"/>
    <mergeCell ref="D209:F209"/>
    <mergeCell ref="H209:J209"/>
    <mergeCell ref="L209:N209"/>
    <mergeCell ref="P209:R209"/>
    <mergeCell ref="P195:R199"/>
    <mergeCell ref="A193:E193"/>
    <mergeCell ref="F193:H193"/>
    <mergeCell ref="B188:C188"/>
    <mergeCell ref="A175:B175"/>
    <mergeCell ref="G195:H195"/>
    <mergeCell ref="D211:F211"/>
    <mergeCell ref="H211:J211"/>
    <mergeCell ref="L211:N211"/>
    <mergeCell ref="P211:R211"/>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80:B280"/>
    <mergeCell ref="A281:B281"/>
    <mergeCell ref="A282:B282"/>
    <mergeCell ref="A283:B283"/>
    <mergeCell ref="A284:B284"/>
    <mergeCell ref="A285:B285"/>
    <mergeCell ref="A286:B286"/>
    <mergeCell ref="A287:B287"/>
    <mergeCell ref="A270:B270"/>
    <mergeCell ref="A271:B271"/>
    <mergeCell ref="A272:B272"/>
    <mergeCell ref="A273:B273"/>
    <mergeCell ref="A274:B274"/>
    <mergeCell ref="A275:B275"/>
    <mergeCell ref="A276:B276"/>
    <mergeCell ref="A277:B277"/>
    <mergeCell ref="A278:B278"/>
    <mergeCell ref="A279:B279"/>
    <mergeCell ref="A306:B306"/>
    <mergeCell ref="A307:B307"/>
    <mergeCell ref="A308:B308"/>
    <mergeCell ref="A309:B309"/>
    <mergeCell ref="A297:B297"/>
    <mergeCell ref="A298:B298"/>
    <mergeCell ref="A299:B299"/>
    <mergeCell ref="A300:B300"/>
    <mergeCell ref="A301:B301"/>
    <mergeCell ref="A302:B302"/>
    <mergeCell ref="A303:B303"/>
    <mergeCell ref="A304:B304"/>
    <mergeCell ref="A305:B305"/>
    <mergeCell ref="A288:B288"/>
    <mergeCell ref="A289:B289"/>
    <mergeCell ref="A290:B290"/>
    <mergeCell ref="A291:B291"/>
    <mergeCell ref="A292:B292"/>
    <mergeCell ref="A293:B293"/>
    <mergeCell ref="A294:B294"/>
    <mergeCell ref="A295:B295"/>
    <mergeCell ref="A296:B296"/>
  </mergeCells>
  <conditionalFormatting sqref="F174:F175">
    <cfRule type="cellIs" dxfId="17" priority="26" operator="lessThan">
      <formula>0</formula>
    </cfRule>
  </conditionalFormatting>
  <conditionalFormatting sqref="F189">
    <cfRule type="cellIs" dxfId="16" priority="25" operator="lessThan">
      <formula>0</formula>
    </cfRule>
  </conditionalFormatting>
  <conditionalFormatting sqref="J174:J175">
    <cfRule type="cellIs" dxfId="15" priority="24" operator="lessThan">
      <formula>0</formula>
    </cfRule>
  </conditionalFormatting>
  <conditionalFormatting sqref="N174:N175">
    <cfRule type="cellIs" dxfId="14" priority="23" operator="lessThan">
      <formula>0</formula>
    </cfRule>
  </conditionalFormatting>
  <conditionalFormatting sqref="R174:R175">
    <cfRule type="cellIs" dxfId="13" priority="22" operator="lessThan">
      <formula>0</formula>
    </cfRule>
  </conditionalFormatting>
  <conditionalFormatting sqref="R189">
    <cfRule type="cellIs" dxfId="12" priority="21" operator="lessThan">
      <formula>0</formula>
    </cfRule>
  </conditionalFormatting>
  <conditionalFormatting sqref="N189">
    <cfRule type="cellIs" dxfId="11" priority="20" operator="lessThan">
      <formula>0</formula>
    </cfRule>
  </conditionalFormatting>
  <conditionalFormatting sqref="J189">
    <cfRule type="cellIs" dxfId="10" priority="19" operator="lessThan">
      <formula>0</formula>
    </cfRule>
  </conditionalFormatting>
  <conditionalFormatting sqref="C162">
    <cfRule type="cellIs" dxfId="9" priority="10" operator="notEqual">
      <formula>8.1%</formula>
    </cfRule>
  </conditionalFormatting>
  <conditionalFormatting sqref="C174:C175">
    <cfRule type="cellIs" dxfId="8" priority="9" operator="notEqual">
      <formula>0%</formula>
    </cfRule>
  </conditionalFormatting>
  <conditionalFormatting sqref="C156">
    <cfRule type="cellIs" dxfId="7" priority="8" operator="notEqual">
      <formula>7.7%</formula>
    </cfRule>
  </conditionalFormatting>
  <conditionalFormatting sqref="C150">
    <cfRule type="cellIs" dxfId="6" priority="7" operator="notEqual">
      <formula>8%</formula>
    </cfRule>
  </conditionalFormatting>
  <conditionalFormatting sqref="C58">
    <cfRule type="cellIs" dxfId="5" priority="6" operator="notEqual">
      <formula>8.1%</formula>
    </cfRule>
  </conditionalFormatting>
  <conditionalFormatting sqref="C49">
    <cfRule type="cellIs" dxfId="4" priority="5" operator="notEqual">
      <formula>2.6%</formula>
    </cfRule>
  </conditionalFormatting>
  <conditionalFormatting sqref="C43">
    <cfRule type="cellIs" dxfId="3" priority="4" operator="notEqual">
      <formula>0%</formula>
    </cfRule>
  </conditionalFormatting>
  <conditionalFormatting sqref="C37">
    <cfRule type="cellIs" dxfId="2" priority="3" operator="notEqual">
      <formula>0%</formula>
    </cfRule>
  </conditionalFormatting>
  <conditionalFormatting sqref="C216:C227">
    <cfRule type="cellIs" dxfId="1" priority="2" operator="notEqual">
      <formula>0%</formula>
    </cfRule>
  </conditionalFormatting>
  <conditionalFormatting sqref="C230:C313">
    <cfRule type="cellIs" dxfId="0" priority="1" operator="notEqual">
      <formula>0%</formula>
    </cfRule>
  </conditionalFormatting>
  <dataValidations count="9">
    <dataValidation type="list" allowBlank="1" sqref="B2 B20 B11" xr:uid="{00000000-0002-0000-0100-000000000000}">
      <formula1>rngSprache_Gewaehlt</formula1>
    </dataValidation>
    <dataValidation type="list" allowBlank="1" showInputMessage="1" sqref="B3 A4 A22 B21 B12 A13" xr:uid="{00000000-0002-0000-0100-000001000000}">
      <formula1>rngGeneration_AUSWAHL</formula1>
    </dataValidation>
    <dataValidation type="list" allowBlank="1" showInputMessage="1" showErrorMessage="1" sqref="B1" xr:uid="{00000000-0002-0000-0100-000002000000}">
      <formula1>rng_Liste_Sprache</formula1>
    </dataValidation>
    <dataValidation type="list" allowBlank="1" sqref="B4" xr:uid="{00000000-0002-0000-0100-000003000000}">
      <formula1>rngListe_AGGLO_1</formula1>
    </dataValidation>
    <dataValidation type="list" allowBlank="1" showInputMessage="1" showErrorMessage="1" sqref="B6" xr:uid="{00000000-0002-0000-0100-000004000000}">
      <formula1>rngListe_KATEGORIE_1</formula1>
    </dataValidation>
    <dataValidation type="list" allowBlank="1" sqref="B13" xr:uid="{00000000-0002-0000-0100-000005000000}">
      <formula1>rngListe_AGGLO_2</formula1>
    </dataValidation>
    <dataValidation type="list" allowBlank="1" sqref="B22" xr:uid="{00000000-0002-0000-0100-000006000000}">
      <formula1>rngListe_AGGLO_3</formula1>
    </dataValidation>
    <dataValidation type="list" allowBlank="1" showInputMessage="1" showErrorMessage="1" sqref="B15" xr:uid="{00000000-0002-0000-0100-000007000000}">
      <formula1>rngListe_KATEGORIE_2</formula1>
    </dataValidation>
    <dataValidation type="list" allowBlank="1" showInputMessage="1" showErrorMessage="1" sqref="B24" xr:uid="{00000000-0002-0000-0100-000008000000}">
      <formula1>rngListe_KATEGORIE_3</formula1>
    </dataValidation>
  </dataValidations>
  <pageMargins left="1.5748031496062993" right="0" top="0.70866141732283472" bottom="0" header="0.39370078740157483" footer="0"/>
  <pageSetup paperSize="8" scale="53" fitToHeight="0" orientation="portrait" horizontalDpi="300" verticalDpi="300" r:id="rId1"/>
  <headerFooter>
    <oddHeader xml:space="preserve">&amp;L&amp;"Arial,Fett"Nationalstrassen- und Agglomerationsverkehrsfonds (NAF) / A-Massnahmen der Agglomerationsprogramme 
ASTRA-Richtlinien für die Strassen-, Tram und Langsamverkehrsmassnahmen
Anhang G (Kostenvoranschlag) 
&amp;CVersion 15.0
</oddHeader>
  </headerFooter>
  <customProperties>
    <customPr name="EpmWorksheetKeyString_GUI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61"/>
  <sheetViews>
    <sheetView showGridLines="0" showRowColHeaders="0" topLeftCell="H1" zoomScale="80" zoomScaleNormal="80" workbookViewId="0">
      <selection activeCell="M43" sqref="M43"/>
    </sheetView>
  </sheetViews>
  <sheetFormatPr baseColWidth="10" defaultColWidth="11.5703125" defaultRowHeight="12.75"/>
  <cols>
    <col min="1" max="1" width="11.5703125" style="2"/>
    <col min="2" max="2" width="6.140625" style="2" customWidth="1"/>
    <col min="3" max="3" width="3.42578125" style="2" customWidth="1"/>
    <col min="4" max="4" width="20.140625" style="2" customWidth="1"/>
    <col min="5" max="5" width="5.85546875" style="2" customWidth="1"/>
    <col min="6" max="6" width="4.140625" style="2" customWidth="1"/>
    <col min="7" max="7" width="80.140625" style="2" customWidth="1"/>
    <col min="8" max="8" width="4.140625" style="2" customWidth="1"/>
    <col min="9" max="9" width="3.42578125" style="2" customWidth="1"/>
    <col min="10" max="10" width="5.85546875" style="2" customWidth="1"/>
    <col min="11" max="13" width="75.85546875" style="2" customWidth="1"/>
    <col min="14" max="15" width="4.140625" style="2" customWidth="1"/>
    <col min="16" max="16384" width="11.5703125" style="2"/>
  </cols>
  <sheetData>
    <row r="1" spans="1:15" ht="15.75">
      <c r="I1" s="234"/>
      <c r="J1" s="234"/>
      <c r="K1" s="235" t="s">
        <v>259</v>
      </c>
      <c r="L1" s="234"/>
      <c r="M1" s="234"/>
      <c r="N1" s="234"/>
      <c r="O1" s="234"/>
    </row>
    <row r="2" spans="1:15" ht="15.75">
      <c r="I2" s="234"/>
      <c r="J2" s="234"/>
      <c r="K2" s="235"/>
      <c r="L2" s="234"/>
      <c r="M2" s="234"/>
      <c r="N2" s="234"/>
      <c r="O2" s="234"/>
    </row>
    <row r="3" spans="1:15" ht="13.5" thickBot="1">
      <c r="I3" s="234"/>
      <c r="O3" s="234"/>
    </row>
    <row r="4" spans="1:15" ht="13.5" thickBot="1">
      <c r="A4" s="124" t="s">
        <v>126</v>
      </c>
      <c r="B4" s="125" t="s">
        <v>142</v>
      </c>
      <c r="D4" s="124" t="s">
        <v>130</v>
      </c>
      <c r="E4" s="125" t="s">
        <v>142</v>
      </c>
      <c r="G4" s="236" t="s">
        <v>154</v>
      </c>
      <c r="I4" s="234"/>
      <c r="J4" s="3" t="s">
        <v>121</v>
      </c>
      <c r="K4" s="237" t="s">
        <v>127</v>
      </c>
      <c r="L4" s="238" t="s">
        <v>128</v>
      </c>
      <c r="M4" s="239" t="s">
        <v>129</v>
      </c>
      <c r="O4" s="234"/>
    </row>
    <row r="5" spans="1:15" ht="13.5" thickBot="1">
      <c r="A5" s="108" t="s">
        <v>127</v>
      </c>
      <c r="B5" s="109">
        <v>1</v>
      </c>
      <c r="D5" s="110" t="str">
        <f>IFERROR('KV Massnahmen'!B1,"NIL")</f>
        <v>Deutsch</v>
      </c>
      <c r="E5" s="112">
        <f>IFERROR(VLOOKUP(D5,A5:B8,2,FALSE),"NIL")</f>
        <v>1</v>
      </c>
      <c r="G5" s="140" t="str">
        <f>IFERROR(IF(HLOOKUP($D$5,$K$4:$M$59,J5,FALSE)="","",HLOOKUP($D$5,$K$4:$M$59,J5,FALSE)),"")</f>
        <v>Sprache</v>
      </c>
      <c r="I5" s="234"/>
      <c r="J5" s="2">
        <v>2</v>
      </c>
      <c r="K5" s="240" t="s">
        <v>126</v>
      </c>
      <c r="L5" s="241" t="s">
        <v>152</v>
      </c>
      <c r="M5" s="242" t="s">
        <v>153</v>
      </c>
      <c r="O5" s="234"/>
    </row>
    <row r="6" spans="1:15">
      <c r="A6" s="108" t="s">
        <v>128</v>
      </c>
      <c r="B6" s="109">
        <v>2</v>
      </c>
      <c r="D6" s="243"/>
      <c r="E6" s="90"/>
      <c r="G6" s="141" t="str">
        <f t="shared" ref="G6:G58" si="0">IFERROR(IF(HLOOKUP($D$5,$K$4:$M$59,J6,FALSE)="","",HLOOKUP($D$5,$K$4:$M$59,J6,FALSE)),"")</f>
        <v>Kanton</v>
      </c>
      <c r="I6" s="234"/>
      <c r="J6" s="2">
        <v>3</v>
      </c>
      <c r="K6" s="240" t="s">
        <v>47</v>
      </c>
      <c r="L6" s="241" t="s">
        <v>155</v>
      </c>
      <c r="M6" s="242" t="s">
        <v>288</v>
      </c>
      <c r="O6" s="234"/>
    </row>
    <row r="7" spans="1:15" ht="13.5" thickBot="1">
      <c r="A7" s="110" t="s">
        <v>129</v>
      </c>
      <c r="B7" s="112">
        <v>3</v>
      </c>
      <c r="G7" s="141" t="str">
        <f t="shared" si="0"/>
        <v>Generation</v>
      </c>
      <c r="I7" s="234"/>
      <c r="J7" s="2">
        <v>4</v>
      </c>
      <c r="K7" s="244" t="s">
        <v>119</v>
      </c>
      <c r="L7" s="241" t="s">
        <v>286</v>
      </c>
      <c r="M7" s="242" t="s">
        <v>287</v>
      </c>
      <c r="O7" s="234"/>
    </row>
    <row r="8" spans="1:15">
      <c r="G8" s="141" t="str">
        <f t="shared" si="0"/>
        <v>Agglomeration</v>
      </c>
      <c r="I8" s="234"/>
      <c r="J8" s="2">
        <v>5</v>
      </c>
      <c r="K8" s="240" t="s">
        <v>138</v>
      </c>
      <c r="L8" s="241" t="s">
        <v>290</v>
      </c>
      <c r="M8" s="242" t="s">
        <v>289</v>
      </c>
      <c r="O8" s="234"/>
    </row>
    <row r="9" spans="1:15">
      <c r="G9" s="141" t="str">
        <f t="shared" si="0"/>
        <v>Grossregion:</v>
      </c>
      <c r="I9" s="234"/>
      <c r="J9" s="2">
        <v>6</v>
      </c>
      <c r="K9" s="240" t="s">
        <v>68</v>
      </c>
      <c r="L9" s="241" t="s">
        <v>292</v>
      </c>
      <c r="M9" s="242" t="s">
        <v>294</v>
      </c>
      <c r="O9" s="234"/>
    </row>
    <row r="10" spans="1:15">
      <c r="G10" s="141" t="str">
        <f t="shared" si="0"/>
        <v>Kategorie:</v>
      </c>
      <c r="I10" s="234"/>
      <c r="J10" s="2">
        <v>7</v>
      </c>
      <c r="K10" s="240" t="s">
        <v>285</v>
      </c>
      <c r="L10" s="245" t="s">
        <v>293</v>
      </c>
      <c r="M10" s="242" t="s">
        <v>291</v>
      </c>
      <c r="O10" s="234"/>
    </row>
    <row r="11" spans="1:15">
      <c r="G11" s="141" t="str">
        <f t="shared" si="0"/>
        <v>Keine Angaben</v>
      </c>
      <c r="I11" s="234"/>
      <c r="J11" s="2">
        <v>8</v>
      </c>
      <c r="K11" s="240" t="s">
        <v>295</v>
      </c>
      <c r="L11" s="245" t="s">
        <v>297</v>
      </c>
      <c r="M11" s="242" t="s">
        <v>296</v>
      </c>
      <c r="O11" s="234"/>
    </row>
    <row r="12" spans="1:15">
      <c r="G12" s="130" t="str">
        <f t="shared" si="0"/>
        <v>Kostenvoranschlag CHF</v>
      </c>
      <c r="I12" s="234"/>
      <c r="J12" s="2">
        <v>9</v>
      </c>
      <c r="K12" s="240" t="s">
        <v>10</v>
      </c>
      <c r="L12" s="241" t="s">
        <v>310</v>
      </c>
      <c r="M12" s="246" t="s">
        <v>403</v>
      </c>
      <c r="O12" s="234"/>
    </row>
    <row r="13" spans="1:15">
      <c r="G13" s="130" t="str">
        <f t="shared" si="0"/>
        <v>Positionen</v>
      </c>
      <c r="I13" s="234"/>
      <c r="J13" s="2">
        <v>10</v>
      </c>
      <c r="K13" s="240" t="s">
        <v>39</v>
      </c>
      <c r="L13" s="241" t="s">
        <v>336</v>
      </c>
      <c r="M13" s="242" t="s">
        <v>351</v>
      </c>
      <c r="O13" s="234"/>
    </row>
    <row r="14" spans="1:15">
      <c r="G14" s="130" t="str">
        <f t="shared" si="0"/>
        <v>anrechenbare Kosten</v>
      </c>
      <c r="I14" s="234"/>
      <c r="J14" s="2">
        <v>11</v>
      </c>
      <c r="K14" s="240" t="s">
        <v>1</v>
      </c>
      <c r="L14" s="241" t="s">
        <v>308</v>
      </c>
      <c r="M14" s="242" t="s">
        <v>352</v>
      </c>
      <c r="O14" s="234"/>
    </row>
    <row r="15" spans="1:15">
      <c r="G15" s="130" t="str">
        <f t="shared" si="0"/>
        <v>nicht anrechenbare Kosten</v>
      </c>
      <c r="I15" s="234"/>
      <c r="J15" s="2">
        <v>12</v>
      </c>
      <c r="K15" s="240" t="s">
        <v>2</v>
      </c>
      <c r="L15" s="241" t="s">
        <v>309</v>
      </c>
      <c r="M15" s="242" t="s">
        <v>353</v>
      </c>
      <c r="O15" s="234"/>
    </row>
    <row r="16" spans="1:15">
      <c r="G16" s="130" t="str">
        <f t="shared" si="0"/>
        <v>Total ohne MWST</v>
      </c>
      <c r="I16" s="234"/>
      <c r="J16" s="2">
        <v>13</v>
      </c>
      <c r="K16" s="247" t="s">
        <v>337</v>
      </c>
      <c r="L16" s="248" t="s">
        <v>339</v>
      </c>
      <c r="M16" s="242" t="s">
        <v>354</v>
      </c>
      <c r="O16" s="234"/>
    </row>
    <row r="17" spans="7:15">
      <c r="G17" s="130" t="str">
        <f t="shared" si="0"/>
        <v>MWST</v>
      </c>
      <c r="I17" s="234"/>
      <c r="J17" s="2">
        <v>14</v>
      </c>
      <c r="K17" s="240" t="s">
        <v>3</v>
      </c>
      <c r="L17" s="241" t="s">
        <v>320</v>
      </c>
      <c r="M17" s="242" t="s">
        <v>355</v>
      </c>
      <c r="O17" s="234"/>
    </row>
    <row r="18" spans="7:15">
      <c r="G18" s="130" t="str">
        <f t="shared" si="0"/>
        <v>Total inkl. MWST</v>
      </c>
      <c r="I18" s="234"/>
      <c r="J18" s="2">
        <v>15</v>
      </c>
      <c r="K18" s="247" t="s">
        <v>338</v>
      </c>
      <c r="L18" s="248" t="s">
        <v>340</v>
      </c>
      <c r="M18" s="242" t="s">
        <v>356</v>
      </c>
      <c r="O18" s="234"/>
    </row>
    <row r="19" spans="7:15">
      <c r="G19" s="130" t="str">
        <f t="shared" si="0"/>
        <v>I. Eigenleistung</v>
      </c>
      <c r="I19" s="234"/>
      <c r="J19" s="2">
        <v>16</v>
      </c>
      <c r="K19" s="384" t="s">
        <v>521</v>
      </c>
      <c r="L19" s="383" t="s">
        <v>522</v>
      </c>
      <c r="M19" s="246" t="s">
        <v>523</v>
      </c>
      <c r="O19" s="234"/>
    </row>
    <row r="20" spans="7:15">
      <c r="G20" s="130" t="str">
        <f t="shared" si="0"/>
        <v>Technische Arbeiten (Honorare Projektierung+Bauleitung)</v>
      </c>
      <c r="I20" s="234"/>
      <c r="J20" s="2">
        <v>17</v>
      </c>
      <c r="K20" s="240" t="s">
        <v>305</v>
      </c>
      <c r="L20" s="383" t="s">
        <v>322</v>
      </c>
      <c r="M20" s="242" t="s">
        <v>357</v>
      </c>
      <c r="O20" s="234"/>
    </row>
    <row r="21" spans="7:15">
      <c r="G21" s="130" t="str">
        <f t="shared" si="0"/>
        <v>Bau- und Nebenarbeiten</v>
      </c>
      <c r="I21" s="234"/>
      <c r="J21" s="2">
        <v>18</v>
      </c>
      <c r="K21" s="240" t="s">
        <v>300</v>
      </c>
      <c r="L21" s="383" t="s">
        <v>323</v>
      </c>
      <c r="M21" s="242" t="s">
        <v>358</v>
      </c>
      <c r="O21" s="234"/>
    </row>
    <row r="22" spans="7:15">
      <c r="G22" s="130" t="str">
        <f t="shared" si="0"/>
        <v>Administrative Arbeiten</v>
      </c>
      <c r="I22" s="234"/>
      <c r="J22" s="2">
        <v>19</v>
      </c>
      <c r="K22" s="240" t="s">
        <v>311</v>
      </c>
      <c r="L22" s="241" t="s">
        <v>324</v>
      </c>
      <c r="M22" s="242" t="s">
        <v>359</v>
      </c>
      <c r="O22" s="234"/>
    </row>
    <row r="23" spans="7:15">
      <c r="G23" s="130" t="str">
        <f t="shared" si="0"/>
        <v>Total     I. Eigenleistung</v>
      </c>
      <c r="I23" s="234"/>
      <c r="J23" s="2">
        <v>20</v>
      </c>
      <c r="K23" s="240" t="s">
        <v>4</v>
      </c>
      <c r="L23" s="241" t="s">
        <v>321</v>
      </c>
      <c r="M23" s="242" t="s">
        <v>360</v>
      </c>
      <c r="O23" s="234"/>
    </row>
    <row r="24" spans="7:15">
      <c r="G24" s="130" t="str">
        <f t="shared" si="0"/>
        <v>II. Landerwerb</v>
      </c>
      <c r="I24" s="234"/>
      <c r="J24" s="2">
        <v>21</v>
      </c>
      <c r="K24" s="384" t="s">
        <v>518</v>
      </c>
      <c r="L24" s="383" t="s">
        <v>519</v>
      </c>
      <c r="M24" s="246" t="s">
        <v>520</v>
      </c>
      <c r="O24" s="234"/>
    </row>
    <row r="25" spans="7:15">
      <c r="G25" s="130" t="str">
        <f t="shared" si="0"/>
        <v xml:space="preserve">Total     II. Landerwerb </v>
      </c>
      <c r="I25" s="234"/>
      <c r="J25" s="2">
        <v>22</v>
      </c>
      <c r="K25" s="240" t="s">
        <v>312</v>
      </c>
      <c r="L25" s="241" t="s">
        <v>341</v>
      </c>
      <c r="M25" s="242" t="s">
        <v>361</v>
      </c>
      <c r="O25" s="234"/>
    </row>
    <row r="26" spans="7:15">
      <c r="G26" s="130" t="str">
        <f t="shared" si="0"/>
        <v>IV. Bau- und Technische Arbeiten mit anderen  MWST-Sätzen</v>
      </c>
      <c r="I26" s="234"/>
      <c r="J26" s="2">
        <v>23</v>
      </c>
      <c r="K26" s="495" t="s">
        <v>500</v>
      </c>
      <c r="L26" s="494" t="s">
        <v>485</v>
      </c>
      <c r="M26" s="482" t="s">
        <v>484</v>
      </c>
      <c r="O26" s="234"/>
    </row>
    <row r="27" spans="7:15">
      <c r="G27" s="130" t="str">
        <f t="shared" si="0"/>
        <v>Total     IV. Bau- und Technische Arbeiten mit anderen  MWST-Sätzen</v>
      </c>
      <c r="I27" s="234"/>
      <c r="J27" s="2">
        <v>24</v>
      </c>
      <c r="K27" s="495" t="s">
        <v>501</v>
      </c>
      <c r="L27" s="494" t="s">
        <v>486</v>
      </c>
      <c r="M27" s="482" t="s">
        <v>487</v>
      </c>
      <c r="O27" s="234"/>
    </row>
    <row r="28" spans="7:15">
      <c r="G28" s="130" t="str">
        <f t="shared" si="0"/>
        <v>III. Pflanzenlieferung</v>
      </c>
      <c r="I28" s="234"/>
      <c r="J28" s="2">
        <v>25</v>
      </c>
      <c r="K28" s="495" t="s">
        <v>514</v>
      </c>
      <c r="L28" s="494" t="s">
        <v>512</v>
      </c>
      <c r="M28" s="482" t="s">
        <v>513</v>
      </c>
      <c r="O28" s="234"/>
    </row>
    <row r="29" spans="7:15">
      <c r="G29" s="130" t="str">
        <f t="shared" si="0"/>
        <v>Nur Pflanzkosten (ohne Pflanzarbeiten)</v>
      </c>
      <c r="I29" s="234"/>
      <c r="J29" s="2">
        <v>26</v>
      </c>
      <c r="K29" s="240" t="s">
        <v>326</v>
      </c>
      <c r="L29" s="241" t="s">
        <v>325</v>
      </c>
      <c r="M29" s="242" t="s">
        <v>362</v>
      </c>
      <c r="O29" s="234"/>
    </row>
    <row r="30" spans="7:15">
      <c r="G30" s="130" t="str">
        <f t="shared" si="0"/>
        <v xml:space="preserve">Total     III. Pflanzenlieferung </v>
      </c>
      <c r="I30" s="234"/>
      <c r="J30" s="2">
        <v>27</v>
      </c>
      <c r="K30" s="384" t="s">
        <v>416</v>
      </c>
      <c r="L30" s="383" t="s">
        <v>417</v>
      </c>
      <c r="M30" s="246" t="s">
        <v>418</v>
      </c>
      <c r="O30" s="234"/>
    </row>
    <row r="31" spans="7:15">
      <c r="G31" s="130" t="str">
        <f t="shared" si="0"/>
        <v>V. Bau- und Nebenarbeiten</v>
      </c>
      <c r="I31" s="234"/>
      <c r="J31" s="2">
        <v>28</v>
      </c>
      <c r="K31" s="495" t="s">
        <v>515</v>
      </c>
      <c r="L31" s="494" t="s">
        <v>516</v>
      </c>
      <c r="M31" s="482" t="s">
        <v>517</v>
      </c>
      <c r="O31" s="234"/>
    </row>
    <row r="32" spans="7:15">
      <c r="G32" s="130" t="str">
        <f t="shared" si="0"/>
        <v>151 Bauarbeiten für Werkleitungen (Wasserversorgung, Gas, Telefonie, usw.)</v>
      </c>
      <c r="I32" s="234"/>
      <c r="J32" s="2">
        <v>29</v>
      </c>
      <c r="K32" s="240" t="s">
        <v>301</v>
      </c>
      <c r="L32" s="241" t="s">
        <v>327</v>
      </c>
      <c r="M32" s="242" t="s">
        <v>363</v>
      </c>
      <c r="O32" s="234"/>
    </row>
    <row r="33" spans="7:15">
      <c r="G33" s="130" t="str">
        <f t="shared" si="0"/>
        <v>151 Bauarbeiten für Werkleitungen Elektrizität</v>
      </c>
      <c r="I33" s="234"/>
      <c r="J33" s="2">
        <v>30</v>
      </c>
      <c r="K33" s="240" t="s">
        <v>302</v>
      </c>
      <c r="L33" s="241" t="s">
        <v>328</v>
      </c>
      <c r="M33" s="242" t="s">
        <v>364</v>
      </c>
      <c r="O33" s="234"/>
    </row>
    <row r="34" spans="7:15">
      <c r="G34" s="130" t="str">
        <f t="shared" si="0"/>
        <v>237 Entwässerung</v>
      </c>
      <c r="I34" s="234"/>
      <c r="J34" s="2">
        <v>31</v>
      </c>
      <c r="K34" s="240" t="s">
        <v>303</v>
      </c>
      <c r="L34" s="241" t="s">
        <v>342</v>
      </c>
      <c r="M34" s="242" t="s">
        <v>365</v>
      </c>
      <c r="O34" s="234"/>
    </row>
    <row r="35" spans="7:15">
      <c r="G35" s="130" t="str">
        <f t="shared" si="0"/>
        <v>237 Kanalisation Schmutzwasser</v>
      </c>
      <c r="I35" s="234"/>
      <c r="J35" s="2">
        <v>32</v>
      </c>
      <c r="K35" s="240" t="s">
        <v>304</v>
      </c>
      <c r="L35" s="241" t="s">
        <v>329</v>
      </c>
      <c r="M35" s="242" t="s">
        <v>366</v>
      </c>
      <c r="O35" s="234"/>
    </row>
    <row r="36" spans="7:15">
      <c r="G36" s="130" t="str">
        <f t="shared" si="0"/>
        <v>181 Garten- und Landschaftsbau (ohne Pflanzenlieferung)</v>
      </c>
      <c r="I36" s="234"/>
      <c r="J36" s="2">
        <v>33</v>
      </c>
      <c r="K36" s="240" t="s">
        <v>349</v>
      </c>
      <c r="L36" s="241" t="s">
        <v>381</v>
      </c>
      <c r="M36" s="242" t="s">
        <v>367</v>
      </c>
      <c r="O36" s="234"/>
    </row>
    <row r="37" spans="7:15">
      <c r="G37" s="130" t="str">
        <f t="shared" si="0"/>
        <v>Total     V. Bau- und Nebenarbeiten</v>
      </c>
      <c r="I37" s="234"/>
      <c r="J37" s="2">
        <v>34</v>
      </c>
      <c r="K37" s="384" t="s">
        <v>5</v>
      </c>
      <c r="L37" s="241" t="s">
        <v>330</v>
      </c>
      <c r="M37" s="242" t="s">
        <v>368</v>
      </c>
      <c r="O37" s="234"/>
    </row>
    <row r="38" spans="7:15">
      <c r="G38" s="130" t="str">
        <f t="shared" si="0"/>
        <v>VI. Technische Arbeiten (Honorare Projektierung+Bauleitung)</v>
      </c>
      <c r="I38" s="234"/>
      <c r="J38" s="2">
        <v>35</v>
      </c>
      <c r="K38" s="384" t="s">
        <v>6</v>
      </c>
      <c r="L38" s="383" t="s">
        <v>332</v>
      </c>
      <c r="M38" s="246" t="s">
        <v>369</v>
      </c>
      <c r="O38" s="234"/>
    </row>
    <row r="39" spans="7:15">
      <c r="G39" s="130" t="str">
        <f t="shared" si="0"/>
        <v>Rechnungsperiode vom 01.01.2011 bis 31.12.2017</v>
      </c>
      <c r="I39" s="234"/>
      <c r="J39" s="2">
        <v>36</v>
      </c>
      <c r="K39" s="495" t="s">
        <v>527</v>
      </c>
      <c r="L39" s="494" t="s">
        <v>528</v>
      </c>
      <c r="M39" s="482" t="s">
        <v>529</v>
      </c>
      <c r="O39" s="234"/>
    </row>
    <row r="40" spans="7:15">
      <c r="G40" s="130" t="str">
        <f t="shared" si="0"/>
        <v>Rechnungsperiode ab 01.01.2018 bis 31.12.2023</v>
      </c>
      <c r="I40" s="234"/>
      <c r="J40" s="2">
        <v>37</v>
      </c>
      <c r="K40" s="495" t="s">
        <v>530</v>
      </c>
      <c r="L40" s="494" t="s">
        <v>532</v>
      </c>
      <c r="M40" s="482" t="s">
        <v>531</v>
      </c>
      <c r="O40" s="234"/>
    </row>
    <row r="41" spans="7:15">
      <c r="G41" s="130" t="str">
        <f t="shared" si="0"/>
        <v>Rechnungsperiode ab 01.01.2024</v>
      </c>
      <c r="I41" s="234"/>
      <c r="J41" s="2">
        <v>38</v>
      </c>
      <c r="K41" s="495" t="s">
        <v>533</v>
      </c>
      <c r="L41" s="494" t="s">
        <v>534</v>
      </c>
      <c r="M41" s="482" t="s">
        <v>535</v>
      </c>
      <c r="O41" s="234"/>
    </row>
    <row r="42" spans="7:15">
      <c r="G42" s="130" t="str">
        <f t="shared" si="0"/>
        <v>Total     VI. Technische Arbeiten (Honorare Projektierung+Bauleitung)</v>
      </c>
      <c r="I42" s="234"/>
      <c r="J42" s="2">
        <v>39</v>
      </c>
      <c r="K42" s="495" t="s">
        <v>460</v>
      </c>
      <c r="L42" s="495" t="s">
        <v>333</v>
      </c>
      <c r="M42" s="482" t="s">
        <v>370</v>
      </c>
      <c r="O42" s="234"/>
    </row>
    <row r="43" spans="7:15">
      <c r="G43" s="130" t="str">
        <f t="shared" si="0"/>
        <v>Zusammenstellung CHF</v>
      </c>
      <c r="I43" s="234"/>
      <c r="J43" s="2">
        <v>40</v>
      </c>
      <c r="K43" s="240" t="s">
        <v>11</v>
      </c>
      <c r="L43" s="241" t="s">
        <v>331</v>
      </c>
      <c r="M43" s="242" t="s">
        <v>371</v>
      </c>
      <c r="O43" s="234"/>
    </row>
    <row r="44" spans="7:15">
      <c r="G44" s="130" t="str">
        <f t="shared" si="0"/>
        <v>TOTAL KOSTENVORANSCHLAG</v>
      </c>
      <c r="I44" s="234"/>
      <c r="J44" s="2">
        <v>41</v>
      </c>
      <c r="K44" s="240" t="s">
        <v>343</v>
      </c>
      <c r="L44" s="241" t="s">
        <v>345</v>
      </c>
      <c r="M44" s="242" t="s">
        <v>372</v>
      </c>
      <c r="O44" s="234"/>
    </row>
    <row r="45" spans="7:15">
      <c r="G45" s="130" t="str">
        <f t="shared" si="0"/>
        <v>Preisindex Stand Kostenvoranschlag</v>
      </c>
      <c r="I45" s="234"/>
      <c r="J45" s="2">
        <v>42</v>
      </c>
      <c r="K45" s="240" t="s">
        <v>348</v>
      </c>
      <c r="L45" s="241" t="s">
        <v>335</v>
      </c>
      <c r="M45" s="242" t="s">
        <v>380</v>
      </c>
      <c r="O45" s="234"/>
    </row>
    <row r="46" spans="7:15">
      <c r="G46" s="130" t="str">
        <f t="shared" si="0"/>
        <v xml:space="preserve">TOTAL KOSTENVORANSCHLAG anrechenbare und nicht anrechenbare Kosten CHF </v>
      </c>
      <c r="I46" s="234"/>
      <c r="J46" s="2">
        <v>43</v>
      </c>
      <c r="K46" s="249" t="s">
        <v>346</v>
      </c>
      <c r="L46" s="241" t="s">
        <v>347</v>
      </c>
      <c r="M46" s="242" t="s">
        <v>373</v>
      </c>
      <c r="O46" s="234"/>
    </row>
    <row r="47" spans="7:15">
      <c r="G47" s="130" t="str">
        <f t="shared" si="0"/>
        <v>Ort / Datum:</v>
      </c>
      <c r="I47" s="234"/>
      <c r="J47" s="2">
        <v>44</v>
      </c>
      <c r="K47" s="240" t="s">
        <v>8</v>
      </c>
      <c r="L47" s="241" t="s">
        <v>317</v>
      </c>
      <c r="M47" s="242" t="s">
        <v>374</v>
      </c>
      <c r="O47" s="234"/>
    </row>
    <row r="48" spans="7:15">
      <c r="G48" s="130" t="str">
        <f t="shared" si="0"/>
        <v>Stempel:</v>
      </c>
      <c r="I48" s="234"/>
      <c r="J48" s="2">
        <v>45</v>
      </c>
      <c r="K48" s="240" t="s">
        <v>12</v>
      </c>
      <c r="L48" s="241" t="s">
        <v>316</v>
      </c>
      <c r="M48" s="242" t="s">
        <v>375</v>
      </c>
      <c r="O48" s="234"/>
    </row>
    <row r="49" spans="7:15">
      <c r="G49" s="130" t="str">
        <f t="shared" si="0"/>
        <v>Stempel / Unterschrift der zuständigen Stelle</v>
      </c>
      <c r="I49" s="234"/>
      <c r="J49" s="2">
        <v>46</v>
      </c>
      <c r="K49" s="240" t="s">
        <v>319</v>
      </c>
      <c r="L49" s="241" t="s">
        <v>318</v>
      </c>
      <c r="M49" s="242" t="s">
        <v>376</v>
      </c>
      <c r="O49" s="234"/>
    </row>
    <row r="50" spans="7:15">
      <c r="G50" s="130" t="str">
        <f t="shared" si="0"/>
        <v>Vorname / Name:</v>
      </c>
      <c r="I50" s="234"/>
      <c r="J50" s="2">
        <v>47</v>
      </c>
      <c r="K50" s="240" t="s">
        <v>313</v>
      </c>
      <c r="L50" s="241" t="s">
        <v>314</v>
      </c>
      <c r="M50" s="242" t="s">
        <v>377</v>
      </c>
      <c r="O50" s="234"/>
    </row>
    <row r="51" spans="7:15">
      <c r="G51" s="130" t="str">
        <f t="shared" si="0"/>
        <v>Unterschrift:</v>
      </c>
      <c r="I51" s="234"/>
      <c r="J51" s="2">
        <v>48</v>
      </c>
      <c r="K51" s="240" t="s">
        <v>9</v>
      </c>
      <c r="L51" s="241" t="s">
        <v>315</v>
      </c>
      <c r="M51" s="242" t="s">
        <v>378</v>
      </c>
      <c r="O51" s="234"/>
    </row>
    <row r="52" spans="7:15">
      <c r="G52" s="130" t="str">
        <f t="shared" si="0"/>
        <v>Datum vom Kostenvoranschlag</v>
      </c>
      <c r="I52" s="234"/>
      <c r="J52" s="2">
        <v>49</v>
      </c>
      <c r="K52" s="240" t="s">
        <v>350</v>
      </c>
      <c r="L52" s="241" t="s">
        <v>334</v>
      </c>
      <c r="M52" s="242" t="s">
        <v>379</v>
      </c>
      <c r="O52" s="234"/>
    </row>
    <row r="53" spans="7:15">
      <c r="G53" s="130" t="str">
        <f t="shared" si="0"/>
        <v>Effektiver MWST</v>
      </c>
      <c r="I53" s="234"/>
      <c r="J53" s="2">
        <v>50</v>
      </c>
      <c r="K53" s="496" t="s">
        <v>524</v>
      </c>
      <c r="L53" s="497" t="s">
        <v>525</v>
      </c>
      <c r="M53" s="498" t="s">
        <v>526</v>
      </c>
      <c r="O53" s="234"/>
    </row>
    <row r="54" spans="7:15">
      <c r="G54" s="130" t="str">
        <f t="shared" si="0"/>
        <v>Mit anderen MWST sätzen</v>
      </c>
      <c r="I54" s="234"/>
      <c r="J54" s="2">
        <v>51</v>
      </c>
      <c r="K54" s="499" t="s">
        <v>419</v>
      </c>
      <c r="L54" s="500" t="s">
        <v>420</v>
      </c>
      <c r="M54" s="501" t="s">
        <v>421</v>
      </c>
      <c r="O54" s="234"/>
    </row>
    <row r="55" spans="7:15">
      <c r="G55" s="130" t="str">
        <f t="shared" si="0"/>
        <v>VII. Einnahmen</v>
      </c>
      <c r="I55" s="234"/>
      <c r="J55" s="2">
        <v>52</v>
      </c>
      <c r="K55" s="499" t="s">
        <v>423</v>
      </c>
      <c r="L55" s="500" t="s">
        <v>424</v>
      </c>
      <c r="M55" s="501" t="s">
        <v>462</v>
      </c>
      <c r="O55" s="234"/>
    </row>
    <row r="56" spans="7:15">
      <c r="G56" s="130" t="str">
        <f t="shared" si="0"/>
        <v>Total     VII. Einnahmen</v>
      </c>
      <c r="I56" s="234"/>
      <c r="J56" s="2">
        <v>53</v>
      </c>
      <c r="K56" s="499" t="s">
        <v>422</v>
      </c>
      <c r="L56" s="500" t="s">
        <v>463</v>
      </c>
      <c r="M56" s="501" t="s">
        <v>461</v>
      </c>
      <c r="O56" s="234"/>
    </row>
    <row r="57" spans="7:15">
      <c r="G57" s="130" t="str">
        <f t="shared" si="0"/>
        <v>Die Honorarkosten für die Projektierung und Bauleitung (inkl. Eigenleistungen) sind zu hoch. Bitte passen Sie sie gemäss Punkt 7 der ASTRA-Richtlinien an.</v>
      </c>
      <c r="I57" s="234"/>
      <c r="J57" s="2">
        <v>54</v>
      </c>
      <c r="K57" s="499" t="s">
        <v>498</v>
      </c>
      <c r="L57" s="500" t="s">
        <v>496</v>
      </c>
      <c r="M57" s="501" t="s">
        <v>497</v>
      </c>
      <c r="O57" s="234"/>
    </row>
    <row r="58" spans="7:15">
      <c r="G58" s="130" t="str">
        <f t="shared" si="0"/>
        <v>IM A3-FORMAT DRUCKEN</v>
      </c>
      <c r="I58" s="234"/>
      <c r="J58" s="2">
        <v>55</v>
      </c>
      <c r="K58" s="250" t="s">
        <v>511</v>
      </c>
      <c r="L58" s="251" t="s">
        <v>509</v>
      </c>
      <c r="M58" s="581" t="s">
        <v>510</v>
      </c>
      <c r="O58" s="234"/>
    </row>
    <row r="59" spans="7:15" ht="13.5" thickBot="1">
      <c r="G59" s="131" t="str">
        <f>IFERROR(IF(HLOOKUP($D$5,$K$4:$M$59,J59,FALSE)="","",HLOOKUP($D$5,$K$4:$M$59,J59,FALSE)),"")</f>
        <v>Preisindex Stand</v>
      </c>
      <c r="I59" s="234"/>
      <c r="J59" s="2">
        <v>56</v>
      </c>
      <c r="K59" s="252" t="s">
        <v>42</v>
      </c>
      <c r="L59" s="253" t="s">
        <v>344</v>
      </c>
      <c r="M59" s="254" t="s">
        <v>396</v>
      </c>
      <c r="O59" s="234"/>
    </row>
    <row r="60" spans="7:15">
      <c r="I60" s="234"/>
      <c r="O60" s="234"/>
    </row>
    <row r="61" spans="7:15">
      <c r="I61" s="234"/>
      <c r="J61" s="234"/>
      <c r="K61" s="234"/>
      <c r="L61" s="234"/>
      <c r="M61" s="234"/>
      <c r="N61" s="234"/>
      <c r="O61" s="234"/>
    </row>
  </sheetData>
  <sheetProtection algorithmName="SHA-512" hashValue="EqPBt7f64DIw1RAPKY/fQw/Xeh7lkJYab/2T+DAczi2CUorI3jD32t5uTV9wy/nW+RFH1FwVwcOvc3E/cEXgfQ==" saltValue="6YqIZdHGeXj2D9ToZFfAAA==" spinCount="100000" sheet="1" objects="1" scenarios="1"/>
  <pageMargins left="0.7" right="0.7" top="0.78740157499999996" bottom="0.78740157499999996" header="0.3" footer="0.3"/>
  <pageSetup paperSize="8" orientation="landscape" r:id="rId1"/>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B2:F42"/>
  <sheetViews>
    <sheetView showGridLines="0" showRowColHeaders="0" zoomScaleNormal="100" workbookViewId="0">
      <selection activeCell="D2" sqref="D2"/>
    </sheetView>
  </sheetViews>
  <sheetFormatPr baseColWidth="10" defaultColWidth="11.42578125" defaultRowHeight="12.75"/>
  <cols>
    <col min="1" max="2" width="2.140625" style="5" customWidth="1"/>
    <col min="3" max="3" width="26.5703125" style="5" customWidth="1"/>
    <col min="4" max="4" width="49.140625" style="5" customWidth="1"/>
    <col min="5" max="5" width="8" style="5" customWidth="1"/>
    <col min="6" max="7" width="2.28515625" style="5" customWidth="1"/>
    <col min="8" max="16384" width="11.42578125" style="5"/>
  </cols>
  <sheetData>
    <row r="2" spans="2:6" ht="15.75" thickBot="1">
      <c r="B2" s="255"/>
      <c r="C2" s="256" t="s">
        <v>382</v>
      </c>
      <c r="D2" s="255"/>
      <c r="E2" s="255"/>
      <c r="F2" s="255"/>
    </row>
    <row r="3" spans="2:6" ht="18.75" customHeight="1">
      <c r="B3" s="255"/>
      <c r="C3" s="257" t="s">
        <v>145</v>
      </c>
      <c r="D3" s="258" t="s">
        <v>146</v>
      </c>
      <c r="E3" s="259" t="s">
        <v>142</v>
      </c>
      <c r="F3" s="255"/>
    </row>
    <row r="4" spans="2:6" ht="18.75" customHeight="1">
      <c r="B4" s="255"/>
      <c r="C4" s="260" t="s">
        <v>126</v>
      </c>
      <c r="D4" s="261" t="str">
        <f>IFERROR(Sprache!D5,"NIL")</f>
        <v>Deutsch</v>
      </c>
      <c r="E4" s="262">
        <f>IFERROR(Sprache!E5,"NIL")</f>
        <v>1</v>
      </c>
      <c r="F4" s="255"/>
    </row>
    <row r="5" spans="2:6" ht="18.75" customHeight="1">
      <c r="B5" s="255"/>
      <c r="C5" s="260" t="s">
        <v>47</v>
      </c>
      <c r="D5" s="261" t="str">
        <f>IFERROR(Kanton!D5,"NIL")</f>
        <v/>
      </c>
      <c r="E5" s="262">
        <f>IFERROR(Kanton!F5,"NIL")</f>
        <v>0</v>
      </c>
      <c r="F5" s="255"/>
    </row>
    <row r="6" spans="2:6" ht="18.75" customHeight="1">
      <c r="B6" s="255"/>
      <c r="C6" s="260" t="s">
        <v>140</v>
      </c>
      <c r="D6" s="261" t="str">
        <f>IFERROR(Kanton!E5,"NIL")</f>
        <v/>
      </c>
      <c r="E6" s="263"/>
      <c r="F6" s="255"/>
    </row>
    <row r="7" spans="2:6" ht="18.75" customHeight="1">
      <c r="B7" s="255"/>
      <c r="C7" s="260" t="s">
        <v>119</v>
      </c>
      <c r="D7" s="261">
        <f>IFERROR('Generationen-Agglo'!H5,"NIL")</f>
        <v>0</v>
      </c>
      <c r="E7" s="262" t="str">
        <f>IFERROR('Generationen-Agglo'!L5,"NIL")</f>
        <v>NIL</v>
      </c>
      <c r="F7" s="255"/>
    </row>
    <row r="8" spans="2:6" ht="18.75" customHeight="1">
      <c r="B8" s="255"/>
      <c r="C8" s="260" t="s">
        <v>138</v>
      </c>
      <c r="D8" s="261">
        <f>IFERROR('Generationen-Agglo'!H11,"NIL")</f>
        <v>0</v>
      </c>
      <c r="E8" s="263"/>
      <c r="F8" s="255"/>
    </row>
    <row r="9" spans="2:6" ht="18.75" customHeight="1">
      <c r="B9" s="255"/>
      <c r="C9" s="260" t="s">
        <v>141</v>
      </c>
      <c r="D9" s="261">
        <f>IFERROR(Kategorie!I11,"NIL")</f>
        <v>0</v>
      </c>
      <c r="E9" s="262" t="str">
        <f>IFERROR(Kategorie!J11,"NIL")</f>
        <v>NIL</v>
      </c>
      <c r="F9" s="255"/>
    </row>
    <row r="10" spans="2:6" ht="18.75" customHeight="1">
      <c r="B10" s="255"/>
      <c r="C10" s="260" t="s">
        <v>284</v>
      </c>
      <c r="D10" s="264" t="str">
        <f>IF('Grossregion-Teuerung'!J10="NIL",Sprache!G11,'Grossregion-Teuerung'!J10)</f>
        <v>Keine Angaben</v>
      </c>
      <c r="E10" s="263"/>
      <c r="F10" s="255"/>
    </row>
    <row r="11" spans="2:6" ht="18.75" customHeight="1">
      <c r="B11" s="255"/>
      <c r="C11" s="260" t="s">
        <v>387</v>
      </c>
      <c r="D11" s="264">
        <f>'Grossregion-Teuerung'!J11</f>
        <v>0</v>
      </c>
      <c r="E11" s="263"/>
      <c r="F11" s="255"/>
    </row>
    <row r="12" spans="2:6" ht="18.75" customHeight="1">
      <c r="B12" s="255"/>
      <c r="C12" s="265" t="s">
        <v>397</v>
      </c>
      <c r="D12" s="266">
        <f>'Grossregion-Teuerung'!J13</f>
        <v>0</v>
      </c>
      <c r="E12" s="267"/>
      <c r="F12" s="255"/>
    </row>
    <row r="13" spans="2:6" ht="18.75" customHeight="1" thickBot="1">
      <c r="B13" s="255"/>
      <c r="C13" s="268" t="s">
        <v>398</v>
      </c>
      <c r="D13" s="269">
        <f>'Grossregion-Teuerung'!J14</f>
        <v>0</v>
      </c>
      <c r="E13" s="270"/>
      <c r="F13" s="255"/>
    </row>
    <row r="14" spans="2:6">
      <c r="B14" s="255"/>
      <c r="C14" s="255"/>
      <c r="D14" s="255"/>
      <c r="E14" s="255"/>
      <c r="F14" s="255"/>
    </row>
    <row r="16" spans="2:6" ht="15.75" thickBot="1">
      <c r="B16" s="271"/>
      <c r="C16" s="272" t="s">
        <v>383</v>
      </c>
      <c r="D16" s="271"/>
      <c r="E16" s="271"/>
      <c r="F16" s="271"/>
    </row>
    <row r="17" spans="2:6" ht="18.75" customHeight="1">
      <c r="B17" s="271"/>
      <c r="C17" s="257" t="s">
        <v>145</v>
      </c>
      <c r="D17" s="258" t="s">
        <v>146</v>
      </c>
      <c r="E17" s="259" t="s">
        <v>142</v>
      </c>
      <c r="F17" s="271"/>
    </row>
    <row r="18" spans="2:6" ht="18.75" customHeight="1">
      <c r="B18" s="271"/>
      <c r="C18" s="260" t="s">
        <v>126</v>
      </c>
      <c r="D18" s="261" t="str">
        <f>D4</f>
        <v>Deutsch</v>
      </c>
      <c r="E18" s="262">
        <f>E4</f>
        <v>1</v>
      </c>
      <c r="F18" s="271"/>
    </row>
    <row r="19" spans="2:6" ht="18.75" customHeight="1">
      <c r="B19" s="271"/>
      <c r="C19" s="260" t="s">
        <v>47</v>
      </c>
      <c r="D19" s="261" t="str">
        <f>IFERROR(Kanton!D10,"NIL")</f>
        <v/>
      </c>
      <c r="E19" s="262">
        <f>IFERROR(Kanton!F10,"NIL")</f>
        <v>0</v>
      </c>
      <c r="F19" s="271"/>
    </row>
    <row r="20" spans="2:6" ht="18.75" customHeight="1">
      <c r="B20" s="271"/>
      <c r="C20" s="260" t="s">
        <v>140</v>
      </c>
      <c r="D20" s="261" t="str">
        <f>IFERROR(Kanton!E10,"NIL")</f>
        <v/>
      </c>
      <c r="E20" s="263"/>
      <c r="F20" s="271"/>
    </row>
    <row r="21" spans="2:6" ht="18.75" customHeight="1">
      <c r="B21" s="271"/>
      <c r="C21" s="260" t="s">
        <v>119</v>
      </c>
      <c r="D21" s="261">
        <f>IFERROR('Generationen-Agglo'!H68,"NIL")</f>
        <v>0</v>
      </c>
      <c r="E21" s="262" t="str">
        <f>IFERROR('Generationen-Agglo'!L68,"NIL")</f>
        <v>NIL</v>
      </c>
      <c r="F21" s="271"/>
    </row>
    <row r="22" spans="2:6" ht="18.75" customHeight="1">
      <c r="B22" s="271"/>
      <c r="C22" s="260" t="s">
        <v>138</v>
      </c>
      <c r="D22" s="261">
        <f>IFERROR('Generationen-Agglo'!H74,"NIL")</f>
        <v>0</v>
      </c>
      <c r="E22" s="263"/>
      <c r="F22" s="271"/>
    </row>
    <row r="23" spans="2:6" ht="18.75" customHeight="1">
      <c r="B23" s="271"/>
      <c r="C23" s="260" t="s">
        <v>141</v>
      </c>
      <c r="D23" s="261">
        <f>IFERROR(Kategorie!I32,"NIL")</f>
        <v>0</v>
      </c>
      <c r="E23" s="262" t="str">
        <f>IFERROR(Kategorie!J32,"NIL")</f>
        <v>NIL</v>
      </c>
      <c r="F23" s="271"/>
    </row>
    <row r="24" spans="2:6" ht="18.75" customHeight="1">
      <c r="B24" s="271"/>
      <c r="C24" s="260" t="s">
        <v>284</v>
      </c>
      <c r="D24" s="264" t="str">
        <f>IF('Grossregion-Teuerung'!J24="NIL",Sprache!G11,'Grossregion-Teuerung'!J24)</f>
        <v>Keine Angaben</v>
      </c>
      <c r="E24" s="263"/>
      <c r="F24" s="271"/>
    </row>
    <row r="25" spans="2:6" ht="18.75" customHeight="1">
      <c r="B25" s="271"/>
      <c r="C25" s="260" t="s">
        <v>387</v>
      </c>
      <c r="D25" s="264">
        <f>'Grossregion-Teuerung'!J25</f>
        <v>0</v>
      </c>
      <c r="E25" s="263"/>
      <c r="F25" s="271"/>
    </row>
    <row r="26" spans="2:6" ht="18.75" customHeight="1">
      <c r="B26" s="271"/>
      <c r="C26" s="265" t="s">
        <v>397</v>
      </c>
      <c r="D26" s="266">
        <f>'Grossregion-Teuerung'!J27</f>
        <v>0</v>
      </c>
      <c r="E26" s="267"/>
      <c r="F26" s="271"/>
    </row>
    <row r="27" spans="2:6" ht="18.75" customHeight="1" thickBot="1">
      <c r="B27" s="271"/>
      <c r="C27" s="268" t="s">
        <v>398</v>
      </c>
      <c r="D27" s="269">
        <f>'Grossregion-Teuerung'!J28</f>
        <v>0</v>
      </c>
      <c r="E27" s="270"/>
      <c r="F27" s="271"/>
    </row>
    <row r="28" spans="2:6">
      <c r="B28" s="271"/>
      <c r="C28" s="271"/>
      <c r="D28" s="271"/>
      <c r="E28" s="271"/>
      <c r="F28" s="271"/>
    </row>
    <row r="30" spans="2:6" ht="15.75" thickBot="1">
      <c r="B30" s="273"/>
      <c r="C30" s="274" t="s">
        <v>384</v>
      </c>
      <c r="D30" s="273"/>
      <c r="E30" s="273"/>
      <c r="F30" s="273"/>
    </row>
    <row r="31" spans="2:6" ht="18.75" customHeight="1">
      <c r="B31" s="273"/>
      <c r="C31" s="257" t="s">
        <v>145</v>
      </c>
      <c r="D31" s="258" t="s">
        <v>146</v>
      </c>
      <c r="E31" s="259" t="s">
        <v>142</v>
      </c>
      <c r="F31" s="273"/>
    </row>
    <row r="32" spans="2:6" ht="18.75" customHeight="1">
      <c r="B32" s="273"/>
      <c r="C32" s="260" t="s">
        <v>126</v>
      </c>
      <c r="D32" s="261" t="str">
        <f>D4</f>
        <v>Deutsch</v>
      </c>
      <c r="E32" s="262">
        <f>E4</f>
        <v>1</v>
      </c>
      <c r="F32" s="273"/>
    </row>
    <row r="33" spans="2:6" ht="18.75" customHeight="1">
      <c r="B33" s="273"/>
      <c r="C33" s="260" t="s">
        <v>47</v>
      </c>
      <c r="D33" s="261" t="str">
        <f>IFERROR(Kanton!D15,"NIL")</f>
        <v/>
      </c>
      <c r="E33" s="262">
        <f>IFERROR(Kanton!F15,"NIL")</f>
        <v>0</v>
      </c>
      <c r="F33" s="273"/>
    </row>
    <row r="34" spans="2:6" ht="18.75" customHeight="1">
      <c r="B34" s="273"/>
      <c r="C34" s="260" t="s">
        <v>140</v>
      </c>
      <c r="D34" s="261" t="str">
        <f>IFERROR(Kanton!E15,"NIL")</f>
        <v/>
      </c>
      <c r="E34" s="263"/>
      <c r="F34" s="273"/>
    </row>
    <row r="35" spans="2:6" ht="18.75" customHeight="1">
      <c r="B35" s="273"/>
      <c r="C35" s="260" t="s">
        <v>119</v>
      </c>
      <c r="D35" s="261">
        <f>IFERROR('Generationen-Agglo'!H131,"NIL")</f>
        <v>0</v>
      </c>
      <c r="E35" s="262" t="str">
        <f>IFERROR('Generationen-Agglo'!L131,"NIL")</f>
        <v>NIL</v>
      </c>
      <c r="F35" s="273"/>
    </row>
    <row r="36" spans="2:6" ht="18.75" customHeight="1">
      <c r="B36" s="273"/>
      <c r="C36" s="260" t="s">
        <v>138</v>
      </c>
      <c r="D36" s="261">
        <f>IFERROR('Generationen-Agglo'!H137,"NIL")</f>
        <v>0</v>
      </c>
      <c r="E36" s="263"/>
      <c r="F36" s="273"/>
    </row>
    <row r="37" spans="2:6" ht="18.75" customHeight="1">
      <c r="B37" s="273"/>
      <c r="C37" s="260" t="s">
        <v>141</v>
      </c>
      <c r="D37" s="261">
        <f>IFERROR(Kategorie!I53,"NIL")</f>
        <v>0</v>
      </c>
      <c r="E37" s="262" t="str">
        <f>IFERROR(Kategorie!J53,"NIL")</f>
        <v>NIL</v>
      </c>
      <c r="F37" s="273"/>
    </row>
    <row r="38" spans="2:6" ht="18.75" customHeight="1">
      <c r="B38" s="273"/>
      <c r="C38" s="260" t="s">
        <v>284</v>
      </c>
      <c r="D38" s="264" t="str">
        <f>IF('Grossregion-Teuerung'!J38="NIL",Sprache!G11,'Grossregion-Teuerung'!J38)</f>
        <v>Keine Angaben</v>
      </c>
      <c r="E38" s="263"/>
      <c r="F38" s="273"/>
    </row>
    <row r="39" spans="2:6" ht="18.75" customHeight="1">
      <c r="B39" s="273"/>
      <c r="C39" s="260" t="s">
        <v>387</v>
      </c>
      <c r="D39" s="264">
        <f>'Grossregion-Teuerung'!J39</f>
        <v>0</v>
      </c>
      <c r="E39" s="263"/>
      <c r="F39" s="273"/>
    </row>
    <row r="40" spans="2:6" ht="18.75" customHeight="1">
      <c r="B40" s="273"/>
      <c r="C40" s="265" t="s">
        <v>397</v>
      </c>
      <c r="D40" s="266">
        <f>'Grossregion-Teuerung'!J41</f>
        <v>0</v>
      </c>
      <c r="E40" s="267"/>
      <c r="F40" s="273"/>
    </row>
    <row r="41" spans="2:6" ht="18.75" customHeight="1" thickBot="1">
      <c r="B41" s="273"/>
      <c r="C41" s="268" t="s">
        <v>398</v>
      </c>
      <c r="D41" s="269">
        <f>'Grossregion-Teuerung'!J42</f>
        <v>0</v>
      </c>
      <c r="E41" s="270"/>
      <c r="F41" s="273"/>
    </row>
    <row r="42" spans="2:6">
      <c r="B42" s="273"/>
      <c r="C42" s="273"/>
      <c r="D42" s="273"/>
      <c r="E42" s="273"/>
      <c r="F42" s="273"/>
    </row>
  </sheetData>
  <sheetProtection algorithmName="SHA-512" hashValue="k7Mnrc1Wn2scM1AM/2xSbazpXE5xJuBKl4Vwlm2oECoV/awJR2x3vhn2C33kxBVvOBSisPeCRIHSGRQ5jmq82Q==" saltValue="8UaX4rAVazVyNLEmrVLNEA=="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dimension ref="A1:W63"/>
  <sheetViews>
    <sheetView showGridLines="0" showRowColHeaders="0" zoomScaleNormal="100" workbookViewId="0">
      <selection activeCell="A2" sqref="A2"/>
    </sheetView>
  </sheetViews>
  <sheetFormatPr baseColWidth="10" defaultColWidth="11.5703125" defaultRowHeight="12.75"/>
  <cols>
    <col min="1" max="1" width="18.5703125" style="2" customWidth="1"/>
    <col min="2" max="3" width="2.85546875" style="2" customWidth="1"/>
    <col min="4" max="4" width="23.140625" style="2" bestFit="1" customWidth="1"/>
    <col min="5" max="5" width="17.42578125" style="2" bestFit="1" customWidth="1"/>
    <col min="6" max="6" width="6.5703125" style="2" customWidth="1"/>
    <col min="7" max="7" width="3" style="2" customWidth="1"/>
    <col min="8" max="8" width="11.42578125" style="2" customWidth="1"/>
    <col min="9" max="9" width="21.140625" style="2" customWidth="1"/>
    <col min="10" max="10" width="17.42578125" style="2" customWidth="1"/>
    <col min="11" max="11" width="5.5703125" style="2" customWidth="1"/>
    <col min="12" max="12" width="7" style="2" customWidth="1"/>
    <col min="13" max="13" width="11.5703125" style="2"/>
    <col min="14" max="14" width="4.140625" style="2" customWidth="1"/>
    <col min="15" max="15" width="7.85546875" style="2" customWidth="1"/>
    <col min="16" max="16" width="24.42578125" style="2" customWidth="1"/>
    <col min="17" max="18" width="20.140625" style="2" customWidth="1"/>
    <col min="19" max="19" width="4.140625" style="2" bestFit="1" customWidth="1"/>
    <col min="20" max="20" width="17.5703125" style="2" customWidth="1"/>
    <col min="21" max="21" width="8" style="2" customWidth="1"/>
    <col min="22" max="23" width="4" style="2" customWidth="1"/>
    <col min="24" max="16384" width="11.5703125" style="2"/>
  </cols>
  <sheetData>
    <row r="1" spans="1:23" ht="15.75">
      <c r="N1" s="234"/>
      <c r="O1" s="235" t="s">
        <v>259</v>
      </c>
      <c r="P1" s="234"/>
      <c r="Q1" s="234"/>
      <c r="R1" s="234"/>
      <c r="S1" s="234"/>
      <c r="T1" s="234"/>
      <c r="U1" s="234"/>
      <c r="V1" s="234"/>
      <c r="W1" s="234"/>
    </row>
    <row r="2" spans="1:23" ht="15.75">
      <c r="N2" s="234"/>
      <c r="O2" s="235"/>
      <c r="P2" s="234"/>
      <c r="Q2" s="234"/>
      <c r="R2" s="234"/>
      <c r="S2" s="234"/>
      <c r="T2" s="234"/>
      <c r="U2" s="234"/>
      <c r="V2" s="234"/>
      <c r="W2" s="234"/>
    </row>
    <row r="3" spans="1:23" ht="15.75" thickBot="1">
      <c r="C3" s="275"/>
      <c r="D3" s="276" t="s">
        <v>382</v>
      </c>
      <c r="E3" s="275"/>
      <c r="F3" s="275"/>
      <c r="G3" s="275"/>
      <c r="N3" s="234"/>
      <c r="W3" s="234"/>
    </row>
    <row r="4" spans="1:23" ht="13.5" thickBot="1">
      <c r="A4" s="139" t="s">
        <v>130</v>
      </c>
      <c r="C4" s="275"/>
      <c r="D4" s="124" t="s">
        <v>147</v>
      </c>
      <c r="E4" s="138" t="s">
        <v>140</v>
      </c>
      <c r="F4" s="125" t="s">
        <v>142</v>
      </c>
      <c r="G4" s="275"/>
      <c r="I4" s="3" t="s">
        <v>205</v>
      </c>
      <c r="J4" s="3" t="s">
        <v>140</v>
      </c>
      <c r="K4" s="3" t="s">
        <v>121</v>
      </c>
      <c r="L4" s="3" t="s">
        <v>142</v>
      </c>
      <c r="N4" s="234"/>
      <c r="O4" s="3" t="s">
        <v>121</v>
      </c>
      <c r="P4" s="277" t="s">
        <v>127</v>
      </c>
      <c r="Q4" s="278" t="s">
        <v>128</v>
      </c>
      <c r="R4" s="278" t="s">
        <v>129</v>
      </c>
      <c r="S4" s="278" t="s">
        <v>123</v>
      </c>
      <c r="T4" s="279" t="s">
        <v>140</v>
      </c>
      <c r="U4" s="280" t="s">
        <v>142</v>
      </c>
      <c r="W4" s="234"/>
    </row>
    <row r="5" spans="1:23" ht="13.5" thickBot="1">
      <c r="A5" s="131" t="str">
        <f>IFERROR(Werte!D4,"NIL")</f>
        <v>Deutsch</v>
      </c>
      <c r="C5" s="275"/>
      <c r="D5" s="110" t="str">
        <f>'KV Massnahmen'!B2</f>
        <v/>
      </c>
      <c r="E5" s="111" t="str">
        <f>IFERROR(IF(VLOOKUP(D5,$I$5:$L$31,2,FALSE)=0,"",VLOOKUP(D5,$I$5:$L$31,2,FALSE)),"NIL")</f>
        <v/>
      </c>
      <c r="F5" s="112">
        <f>IFERROR(VLOOKUP(D5,$I$5:$L$31,4,FALSE),"NIL")</f>
        <v>0</v>
      </c>
      <c r="G5" s="275"/>
      <c r="I5" s="100" t="str">
        <f>IFERROR(IF(HLOOKUP($A$5,$P$4:$S$51,O5,FALSE)="","",HLOOKUP($A$5,$P$4:$S$51,O5,FALSE)),"")</f>
        <v/>
      </c>
      <c r="J5" s="100"/>
      <c r="K5" s="100"/>
      <c r="L5" s="100"/>
      <c r="N5" s="234"/>
      <c r="O5" s="2">
        <v>2</v>
      </c>
      <c r="P5" s="281"/>
      <c r="Q5" s="282"/>
      <c r="R5" s="282"/>
      <c r="S5" s="282"/>
      <c r="T5" s="282"/>
      <c r="U5" s="283">
        <v>0</v>
      </c>
      <c r="W5" s="234"/>
    </row>
    <row r="6" spans="1:23">
      <c r="C6" s="275"/>
      <c r="D6" s="275"/>
      <c r="E6" s="275"/>
      <c r="F6" s="275"/>
      <c r="G6" s="275"/>
      <c r="I6" s="91" t="str">
        <f>IFERROR(IF(HLOOKUP($A$5,$P$4:$R$31,O6,FALSE)="","",HLOOKUP($A$5,$P$4:$R$31,O6,FALSE)),"")</f>
        <v>Aargau</v>
      </c>
      <c r="J6" s="91" t="str">
        <f>T6</f>
        <v>Nordwestschweiz</v>
      </c>
      <c r="K6" s="91">
        <f>O6</f>
        <v>3</v>
      </c>
      <c r="L6" s="91">
        <f t="shared" ref="L6" si="0">U6</f>
        <v>1</v>
      </c>
      <c r="N6" s="234"/>
      <c r="O6" s="2">
        <v>3</v>
      </c>
      <c r="P6" s="284" t="s">
        <v>46</v>
      </c>
      <c r="Q6" s="285" t="s">
        <v>236</v>
      </c>
      <c r="R6" s="285" t="s">
        <v>237</v>
      </c>
      <c r="S6" s="285" t="s">
        <v>13</v>
      </c>
      <c r="T6" s="286" t="s">
        <v>70</v>
      </c>
      <c r="U6" s="287">
        <v>1</v>
      </c>
      <c r="W6" s="234"/>
    </row>
    <row r="7" spans="1:23">
      <c r="I7" s="91" t="str">
        <f t="shared" ref="I7:I31" si="1">IFERROR(IF(HLOOKUP($A$5,$P$4:$R$31,O7,FALSE)="","",HLOOKUP($A$5,$P$4:$R$31,O7,FALSE)),"")</f>
        <v>Appenzell Ausserrhoden</v>
      </c>
      <c r="J7" s="91" t="str">
        <f t="shared" ref="J7:J31" si="2">T7</f>
        <v>Ostschweiz</v>
      </c>
      <c r="K7" s="91">
        <f t="shared" ref="K7:K31" si="3">O7</f>
        <v>4</v>
      </c>
      <c r="L7" s="91">
        <f t="shared" ref="L7:L31" si="4">U7</f>
        <v>2</v>
      </c>
      <c r="N7" s="234"/>
      <c r="O7" s="2">
        <v>4</v>
      </c>
      <c r="P7" s="284" t="s">
        <v>49</v>
      </c>
      <c r="Q7" s="285" t="s">
        <v>229</v>
      </c>
      <c r="R7" s="285" t="s">
        <v>230</v>
      </c>
      <c r="S7" s="285" t="s">
        <v>26</v>
      </c>
      <c r="T7" s="286" t="s">
        <v>71</v>
      </c>
      <c r="U7" s="287">
        <v>2</v>
      </c>
      <c r="W7" s="234"/>
    </row>
    <row r="8" spans="1:23" ht="15.75" thickBot="1">
      <c r="C8" s="288"/>
      <c r="D8" s="289" t="s">
        <v>383</v>
      </c>
      <c r="E8" s="288"/>
      <c r="F8" s="288"/>
      <c r="G8" s="288"/>
      <c r="I8" s="91" t="str">
        <f t="shared" si="1"/>
        <v>Appenzell Innerrhoden</v>
      </c>
      <c r="J8" s="91" t="str">
        <f t="shared" si="2"/>
        <v>Ostschweiz</v>
      </c>
      <c r="K8" s="91">
        <f t="shared" si="3"/>
        <v>5</v>
      </c>
      <c r="L8" s="91">
        <f t="shared" si="4"/>
        <v>3</v>
      </c>
      <c r="N8" s="234"/>
      <c r="O8" s="2">
        <v>5</v>
      </c>
      <c r="P8" s="284" t="s">
        <v>48</v>
      </c>
      <c r="Q8" s="285" t="s">
        <v>231</v>
      </c>
      <c r="R8" s="285" t="s">
        <v>232</v>
      </c>
      <c r="S8" s="285" t="s">
        <v>25</v>
      </c>
      <c r="T8" s="286" t="s">
        <v>71</v>
      </c>
      <c r="U8" s="287">
        <v>3</v>
      </c>
      <c r="W8" s="234"/>
    </row>
    <row r="9" spans="1:23">
      <c r="C9" s="288"/>
      <c r="D9" s="124" t="s">
        <v>147</v>
      </c>
      <c r="E9" s="138" t="s">
        <v>140</v>
      </c>
      <c r="F9" s="125" t="s">
        <v>142</v>
      </c>
      <c r="G9" s="288"/>
      <c r="I9" s="91" t="str">
        <f t="shared" si="1"/>
        <v>Basel-Landschaft</v>
      </c>
      <c r="J9" s="91" t="str">
        <f t="shared" si="2"/>
        <v>Nordwestschweiz</v>
      </c>
      <c r="K9" s="91">
        <f t="shared" si="3"/>
        <v>6</v>
      </c>
      <c r="L9" s="91">
        <f t="shared" si="4"/>
        <v>4</v>
      </c>
      <c r="N9" s="234"/>
      <c r="O9" s="2">
        <v>6</v>
      </c>
      <c r="P9" s="284" t="s">
        <v>51</v>
      </c>
      <c r="Q9" s="285" t="s">
        <v>225</v>
      </c>
      <c r="R9" s="285" t="s">
        <v>226</v>
      </c>
      <c r="S9" s="285" t="s">
        <v>22</v>
      </c>
      <c r="T9" s="286" t="s">
        <v>70</v>
      </c>
      <c r="U9" s="287">
        <v>4</v>
      </c>
      <c r="W9" s="234"/>
    </row>
    <row r="10" spans="1:23" ht="13.5" thickBot="1">
      <c r="C10" s="288"/>
      <c r="D10" s="110" t="str">
        <f>'KV Massnahmen'!B11</f>
        <v/>
      </c>
      <c r="E10" s="111" t="str">
        <f>IFERROR(IF(VLOOKUP(D10,$I$5:$L$31,2,FALSE)=0,"",VLOOKUP(D10,$I$5:$L$31,2,FALSE)),"NIL")</f>
        <v/>
      </c>
      <c r="F10" s="112">
        <f>IFERROR(VLOOKUP(D10,$I$5:$L$31,4,FALSE),"NIL")</f>
        <v>0</v>
      </c>
      <c r="G10" s="288"/>
      <c r="I10" s="91" t="str">
        <f t="shared" si="1"/>
        <v>Basel-Stadt</v>
      </c>
      <c r="J10" s="91" t="str">
        <f t="shared" si="2"/>
        <v>Nordwestschweiz</v>
      </c>
      <c r="K10" s="91">
        <f t="shared" si="3"/>
        <v>7</v>
      </c>
      <c r="L10" s="91">
        <f t="shared" si="4"/>
        <v>5</v>
      </c>
      <c r="N10" s="234"/>
      <c r="O10" s="2">
        <v>7</v>
      </c>
      <c r="P10" s="284" t="s">
        <v>52</v>
      </c>
      <c r="Q10" s="285" t="s">
        <v>223</v>
      </c>
      <c r="R10" s="285" t="s">
        <v>224</v>
      </c>
      <c r="S10" s="285" t="s">
        <v>23</v>
      </c>
      <c r="T10" s="286" t="s">
        <v>70</v>
      </c>
      <c r="U10" s="287">
        <v>5</v>
      </c>
      <c r="W10" s="234"/>
    </row>
    <row r="11" spans="1:23">
      <c r="C11" s="288"/>
      <c r="D11" s="288"/>
      <c r="E11" s="288"/>
      <c r="F11" s="288"/>
      <c r="G11" s="288"/>
      <c r="I11" s="91" t="str">
        <f t="shared" si="1"/>
        <v>Bern</v>
      </c>
      <c r="J11" s="91" t="str">
        <f t="shared" si="2"/>
        <v>Espace Mittelland</v>
      </c>
      <c r="K11" s="91">
        <f t="shared" si="3"/>
        <v>8</v>
      </c>
      <c r="L11" s="91">
        <f t="shared" si="4"/>
        <v>6</v>
      </c>
      <c r="N11" s="234"/>
      <c r="O11" s="2">
        <v>8</v>
      </c>
      <c r="P11" s="290" t="s">
        <v>50</v>
      </c>
      <c r="Q11" s="241" t="s">
        <v>131</v>
      </c>
      <c r="R11" s="245" t="s">
        <v>208</v>
      </c>
      <c r="S11" s="285" t="s">
        <v>17</v>
      </c>
      <c r="T11" s="286" t="s">
        <v>72</v>
      </c>
      <c r="U11" s="287">
        <v>6</v>
      </c>
      <c r="W11" s="234"/>
    </row>
    <row r="12" spans="1:23">
      <c r="I12" s="91" t="str">
        <f t="shared" si="1"/>
        <v>Freiburg</v>
      </c>
      <c r="J12" s="91" t="str">
        <f t="shared" si="2"/>
        <v>Espace Mittelland</v>
      </c>
      <c r="K12" s="91">
        <f t="shared" si="3"/>
        <v>9</v>
      </c>
      <c r="L12" s="91">
        <f t="shared" si="4"/>
        <v>7</v>
      </c>
      <c r="N12" s="234"/>
      <c r="O12" s="2">
        <v>9</v>
      </c>
      <c r="P12" s="290" t="s">
        <v>53</v>
      </c>
      <c r="Q12" s="241" t="s">
        <v>95</v>
      </c>
      <c r="R12" s="285" t="s">
        <v>220</v>
      </c>
      <c r="S12" s="241" t="s">
        <v>18</v>
      </c>
      <c r="T12" s="286" t="s">
        <v>72</v>
      </c>
      <c r="U12" s="287">
        <v>7</v>
      </c>
      <c r="W12" s="234"/>
    </row>
    <row r="13" spans="1:23" ht="15.75" thickBot="1">
      <c r="C13" s="291"/>
      <c r="D13" s="292" t="s">
        <v>384</v>
      </c>
      <c r="E13" s="291"/>
      <c r="F13" s="291"/>
      <c r="G13" s="291"/>
      <c r="I13" s="91" t="str">
        <f t="shared" si="1"/>
        <v>Genf</v>
      </c>
      <c r="J13" s="91" t="str">
        <f t="shared" si="2"/>
        <v>Région lémanique</v>
      </c>
      <c r="K13" s="91">
        <f t="shared" si="3"/>
        <v>10</v>
      </c>
      <c r="L13" s="91">
        <f t="shared" si="4"/>
        <v>8</v>
      </c>
      <c r="N13" s="234"/>
      <c r="O13" s="2">
        <v>10</v>
      </c>
      <c r="P13" s="249" t="s">
        <v>203</v>
      </c>
      <c r="Q13" s="285" t="s">
        <v>132</v>
      </c>
      <c r="R13" s="285" t="s">
        <v>241</v>
      </c>
      <c r="S13" s="285" t="s">
        <v>14</v>
      </c>
      <c r="T13" s="286" t="s">
        <v>69</v>
      </c>
      <c r="U13" s="287">
        <v>8</v>
      </c>
      <c r="W13" s="234"/>
    </row>
    <row r="14" spans="1:23">
      <c r="C14" s="291"/>
      <c r="D14" s="124" t="s">
        <v>147</v>
      </c>
      <c r="E14" s="138" t="s">
        <v>140</v>
      </c>
      <c r="F14" s="125" t="s">
        <v>142</v>
      </c>
      <c r="G14" s="291"/>
      <c r="I14" s="91" t="str">
        <f t="shared" si="1"/>
        <v>Glarus</v>
      </c>
      <c r="J14" s="91" t="str">
        <f t="shared" si="2"/>
        <v>Ostschweiz</v>
      </c>
      <c r="K14" s="91">
        <f t="shared" si="3"/>
        <v>11</v>
      </c>
      <c r="L14" s="91">
        <f t="shared" si="4"/>
        <v>9</v>
      </c>
      <c r="N14" s="234"/>
      <c r="O14" s="2">
        <v>11</v>
      </c>
      <c r="P14" s="249" t="s">
        <v>133</v>
      </c>
      <c r="Q14" s="285" t="s">
        <v>216</v>
      </c>
      <c r="R14" s="285" t="s">
        <v>217</v>
      </c>
      <c r="S14" s="285" t="s">
        <v>27</v>
      </c>
      <c r="T14" s="286" t="s">
        <v>71</v>
      </c>
      <c r="U14" s="287">
        <v>9</v>
      </c>
      <c r="W14" s="234"/>
    </row>
    <row r="15" spans="1:23" ht="13.5" thickBot="1">
      <c r="C15" s="291"/>
      <c r="D15" s="110" t="str">
        <f>'KV Massnahmen'!B20</f>
        <v/>
      </c>
      <c r="E15" s="111" t="str">
        <f>IFERROR(IF(VLOOKUP(D15,$I$5:$L$31,2,FALSE)=0,"",VLOOKUP(D15,$I$5:$L$31,2,FALSE)),"NIL")</f>
        <v/>
      </c>
      <c r="F15" s="112">
        <f>IFERROR(VLOOKUP(D15,$I$5:$L$31,4,FALSE),"NIL")</f>
        <v>0</v>
      </c>
      <c r="G15" s="291"/>
      <c r="I15" s="91" t="str">
        <f t="shared" si="1"/>
        <v>Graubünden</v>
      </c>
      <c r="J15" s="91" t="str">
        <f t="shared" si="2"/>
        <v>Ostschweiz</v>
      </c>
      <c r="K15" s="91">
        <f t="shared" si="3"/>
        <v>12</v>
      </c>
      <c r="L15" s="91">
        <f t="shared" si="4"/>
        <v>10</v>
      </c>
      <c r="N15" s="234"/>
      <c r="O15" s="2">
        <v>12</v>
      </c>
      <c r="P15" s="290" t="s">
        <v>54</v>
      </c>
      <c r="Q15" s="285" t="s">
        <v>235</v>
      </c>
      <c r="R15" s="285" t="s">
        <v>245</v>
      </c>
      <c r="S15" s="285" t="s">
        <v>28</v>
      </c>
      <c r="T15" s="286" t="s">
        <v>71</v>
      </c>
      <c r="U15" s="287">
        <v>10</v>
      </c>
      <c r="W15" s="234"/>
    </row>
    <row r="16" spans="1:23">
      <c r="C16" s="291"/>
      <c r="D16" s="291"/>
      <c r="E16" s="291"/>
      <c r="F16" s="291"/>
      <c r="G16" s="291"/>
      <c r="I16" s="91" t="str">
        <f t="shared" si="1"/>
        <v>Jura</v>
      </c>
      <c r="J16" s="91" t="str">
        <f t="shared" si="2"/>
        <v>Espace Mittelland</v>
      </c>
      <c r="K16" s="91">
        <f t="shared" si="3"/>
        <v>13</v>
      </c>
      <c r="L16" s="91">
        <f t="shared" si="4"/>
        <v>11</v>
      </c>
      <c r="N16" s="234"/>
      <c r="O16" s="2">
        <v>13</v>
      </c>
      <c r="P16" s="249" t="s">
        <v>134</v>
      </c>
      <c r="Q16" s="241" t="s">
        <v>134</v>
      </c>
      <c r="R16" s="285" t="s">
        <v>242</v>
      </c>
      <c r="S16" s="285" t="s">
        <v>19</v>
      </c>
      <c r="T16" s="286" t="s">
        <v>72</v>
      </c>
      <c r="U16" s="287">
        <v>11</v>
      </c>
      <c r="W16" s="234"/>
    </row>
    <row r="17" spans="9:23">
      <c r="I17" s="91" t="str">
        <f t="shared" si="1"/>
        <v>Luzern</v>
      </c>
      <c r="J17" s="91" t="str">
        <f t="shared" si="2"/>
        <v>Zentralschweiz</v>
      </c>
      <c r="K17" s="91">
        <f t="shared" si="3"/>
        <v>14</v>
      </c>
      <c r="L17" s="91">
        <f t="shared" si="4"/>
        <v>12</v>
      </c>
      <c r="N17" s="234"/>
      <c r="O17" s="2">
        <v>14</v>
      </c>
      <c r="P17" s="290" t="s">
        <v>55</v>
      </c>
      <c r="Q17" s="285" t="s">
        <v>209</v>
      </c>
      <c r="R17" s="285" t="s">
        <v>210</v>
      </c>
      <c r="S17" s="285" t="s">
        <v>32</v>
      </c>
      <c r="T17" s="286" t="s">
        <v>73</v>
      </c>
      <c r="U17" s="287">
        <v>12</v>
      </c>
      <c r="W17" s="234"/>
    </row>
    <row r="18" spans="9:23">
      <c r="I18" s="91" t="str">
        <f t="shared" si="1"/>
        <v>Neuenburg</v>
      </c>
      <c r="J18" s="91" t="str">
        <f t="shared" si="2"/>
        <v>Espace Mittelland</v>
      </c>
      <c r="K18" s="91">
        <f t="shared" si="3"/>
        <v>15</v>
      </c>
      <c r="L18" s="91">
        <f t="shared" si="4"/>
        <v>13</v>
      </c>
      <c r="N18" s="234"/>
      <c r="O18" s="2">
        <v>15</v>
      </c>
      <c r="P18" s="249" t="s">
        <v>202</v>
      </c>
      <c r="Q18" s="285" t="s">
        <v>135</v>
      </c>
      <c r="R18" s="285" t="s">
        <v>135</v>
      </c>
      <c r="S18" s="285" t="s">
        <v>20</v>
      </c>
      <c r="T18" s="286" t="s">
        <v>72</v>
      </c>
      <c r="U18" s="287">
        <v>13</v>
      </c>
      <c r="W18" s="234"/>
    </row>
    <row r="19" spans="9:23">
      <c r="I19" s="91" t="str">
        <f t="shared" si="1"/>
        <v>Nidwalden</v>
      </c>
      <c r="J19" s="91" t="str">
        <f t="shared" si="2"/>
        <v>Zentralschweiz</v>
      </c>
      <c r="K19" s="91">
        <f t="shared" si="3"/>
        <v>16</v>
      </c>
      <c r="L19" s="91">
        <f t="shared" si="4"/>
        <v>14</v>
      </c>
      <c r="N19" s="234"/>
      <c r="O19" s="2">
        <v>16</v>
      </c>
      <c r="P19" s="290" t="s">
        <v>56</v>
      </c>
      <c r="Q19" s="285" t="s">
        <v>214</v>
      </c>
      <c r="R19" s="285" t="s">
        <v>215</v>
      </c>
      <c r="S19" s="285" t="s">
        <v>33</v>
      </c>
      <c r="T19" s="245" t="s">
        <v>73</v>
      </c>
      <c r="U19" s="287">
        <v>14</v>
      </c>
      <c r="W19" s="234"/>
    </row>
    <row r="20" spans="9:23">
      <c r="I20" s="91" t="str">
        <f t="shared" si="1"/>
        <v>Obwalden</v>
      </c>
      <c r="J20" s="91" t="str">
        <f t="shared" si="2"/>
        <v>Zentralschweiz</v>
      </c>
      <c r="K20" s="91">
        <f t="shared" si="3"/>
        <v>17</v>
      </c>
      <c r="L20" s="91">
        <f t="shared" si="4"/>
        <v>15</v>
      </c>
      <c r="N20" s="234"/>
      <c r="O20" s="2">
        <v>17</v>
      </c>
      <c r="P20" s="290" t="s">
        <v>57</v>
      </c>
      <c r="Q20" s="285" t="s">
        <v>212</v>
      </c>
      <c r="R20" s="285" t="s">
        <v>213</v>
      </c>
      <c r="S20" s="285" t="s">
        <v>34</v>
      </c>
      <c r="T20" s="286" t="s">
        <v>73</v>
      </c>
      <c r="U20" s="287">
        <v>15</v>
      </c>
      <c r="W20" s="234"/>
    </row>
    <row r="21" spans="9:23">
      <c r="I21" s="91" t="str">
        <f t="shared" si="1"/>
        <v>Schaffhausen</v>
      </c>
      <c r="J21" s="91" t="str">
        <f t="shared" si="2"/>
        <v>Ostschweiz</v>
      </c>
      <c r="K21" s="91">
        <f t="shared" si="3"/>
        <v>18</v>
      </c>
      <c r="L21" s="91">
        <f t="shared" si="4"/>
        <v>16</v>
      </c>
      <c r="N21" s="234"/>
      <c r="O21" s="2">
        <v>18</v>
      </c>
      <c r="P21" s="290" t="s">
        <v>60</v>
      </c>
      <c r="Q21" s="285" t="s">
        <v>227</v>
      </c>
      <c r="R21" s="285" t="s">
        <v>228</v>
      </c>
      <c r="S21" s="286" t="s">
        <v>31</v>
      </c>
      <c r="T21" s="286" t="s">
        <v>71</v>
      </c>
      <c r="U21" s="287">
        <v>16</v>
      </c>
      <c r="W21" s="234"/>
    </row>
    <row r="22" spans="9:23">
      <c r="I22" s="91" t="str">
        <f t="shared" si="1"/>
        <v>Schwyz</v>
      </c>
      <c r="J22" s="91" t="str">
        <f t="shared" si="2"/>
        <v>Zentralschweiz</v>
      </c>
      <c r="K22" s="91">
        <f t="shared" si="3"/>
        <v>19</v>
      </c>
      <c r="L22" s="91">
        <f t="shared" si="4"/>
        <v>17</v>
      </c>
      <c r="N22" s="234"/>
      <c r="O22" s="2">
        <v>19</v>
      </c>
      <c r="P22" s="290" t="s">
        <v>62</v>
      </c>
      <c r="Q22" s="285" t="s">
        <v>244</v>
      </c>
      <c r="R22" s="285" t="s">
        <v>211</v>
      </c>
      <c r="S22" s="286" t="s">
        <v>35</v>
      </c>
      <c r="T22" s="245" t="s">
        <v>73</v>
      </c>
      <c r="U22" s="287">
        <v>17</v>
      </c>
      <c r="W22" s="234"/>
    </row>
    <row r="23" spans="9:23">
      <c r="I23" s="91" t="str">
        <f t="shared" si="1"/>
        <v>Solothurn</v>
      </c>
      <c r="J23" s="91" t="str">
        <f t="shared" si="2"/>
        <v>Espace Mittelland</v>
      </c>
      <c r="K23" s="91">
        <f t="shared" si="3"/>
        <v>20</v>
      </c>
      <c r="L23" s="91">
        <f t="shared" si="4"/>
        <v>18</v>
      </c>
      <c r="N23" s="234"/>
      <c r="O23" s="2">
        <v>20</v>
      </c>
      <c r="P23" s="290" t="s">
        <v>59</v>
      </c>
      <c r="Q23" s="285" t="s">
        <v>221</v>
      </c>
      <c r="R23" s="285" t="s">
        <v>222</v>
      </c>
      <c r="S23" s="286" t="s">
        <v>21</v>
      </c>
      <c r="T23" s="286" t="s">
        <v>72</v>
      </c>
      <c r="U23" s="287">
        <v>18</v>
      </c>
      <c r="W23" s="234"/>
    </row>
    <row r="24" spans="9:23">
      <c r="I24" s="91" t="str">
        <f t="shared" si="1"/>
        <v>St. Gallen</v>
      </c>
      <c r="J24" s="91" t="str">
        <f t="shared" si="2"/>
        <v>Ostschweiz</v>
      </c>
      <c r="K24" s="91">
        <f t="shared" si="3"/>
        <v>21</v>
      </c>
      <c r="L24" s="91">
        <f t="shared" si="4"/>
        <v>19</v>
      </c>
      <c r="N24" s="234"/>
      <c r="O24" s="2">
        <v>21</v>
      </c>
      <c r="P24" s="290" t="s">
        <v>243</v>
      </c>
      <c r="Q24" s="285" t="s">
        <v>233</v>
      </c>
      <c r="R24" s="285" t="s">
        <v>234</v>
      </c>
      <c r="S24" s="286" t="s">
        <v>29</v>
      </c>
      <c r="T24" s="286" t="s">
        <v>71</v>
      </c>
      <c r="U24" s="287">
        <v>19</v>
      </c>
      <c r="W24" s="234"/>
    </row>
    <row r="25" spans="9:23">
      <c r="I25" s="91" t="str">
        <f t="shared" si="1"/>
        <v>Tessin</v>
      </c>
      <c r="J25" s="91" t="str">
        <f t="shared" si="2"/>
        <v>Ticino</v>
      </c>
      <c r="K25" s="91">
        <f t="shared" si="3"/>
        <v>22</v>
      </c>
      <c r="L25" s="91">
        <f t="shared" si="4"/>
        <v>20</v>
      </c>
      <c r="N25" s="234"/>
      <c r="O25" s="2">
        <v>22</v>
      </c>
      <c r="P25" s="290" t="s">
        <v>63</v>
      </c>
      <c r="Q25" s="285" t="s">
        <v>63</v>
      </c>
      <c r="R25" s="285" t="s">
        <v>162</v>
      </c>
      <c r="S25" s="286" t="s">
        <v>37</v>
      </c>
      <c r="T25" s="286" t="s">
        <v>162</v>
      </c>
      <c r="U25" s="287">
        <v>20</v>
      </c>
      <c r="W25" s="234"/>
    </row>
    <row r="26" spans="9:23">
      <c r="I26" s="91" t="str">
        <f t="shared" si="1"/>
        <v>Thurgau</v>
      </c>
      <c r="J26" s="91" t="str">
        <f t="shared" si="2"/>
        <v>Ostschweiz</v>
      </c>
      <c r="K26" s="91">
        <f t="shared" si="3"/>
        <v>23</v>
      </c>
      <c r="L26" s="91">
        <f t="shared" si="4"/>
        <v>21</v>
      </c>
      <c r="N26" s="234"/>
      <c r="O26" s="2">
        <v>23</v>
      </c>
      <c r="P26" s="290" t="s">
        <v>61</v>
      </c>
      <c r="Q26" s="241" t="s">
        <v>238</v>
      </c>
      <c r="R26" s="241" t="s">
        <v>239</v>
      </c>
      <c r="S26" s="286" t="s">
        <v>30</v>
      </c>
      <c r="T26" s="286" t="s">
        <v>71</v>
      </c>
      <c r="U26" s="287">
        <v>21</v>
      </c>
      <c r="W26" s="234"/>
    </row>
    <row r="27" spans="9:23">
      <c r="I27" s="91" t="str">
        <f t="shared" si="1"/>
        <v>Uri</v>
      </c>
      <c r="J27" s="91" t="str">
        <f t="shared" si="2"/>
        <v>Zentralschweiz</v>
      </c>
      <c r="K27" s="91">
        <f t="shared" si="3"/>
        <v>24</v>
      </c>
      <c r="L27" s="91">
        <f t="shared" si="4"/>
        <v>22</v>
      </c>
      <c r="N27" s="234"/>
      <c r="O27" s="2">
        <v>24</v>
      </c>
      <c r="P27" s="290" t="s">
        <v>64</v>
      </c>
      <c r="Q27" s="285" t="s">
        <v>64</v>
      </c>
      <c r="R27" s="285" t="s">
        <v>64</v>
      </c>
      <c r="S27" s="285" t="s">
        <v>38</v>
      </c>
      <c r="T27" s="286" t="s">
        <v>73</v>
      </c>
      <c r="U27" s="287">
        <v>22</v>
      </c>
      <c r="W27" s="234"/>
    </row>
    <row r="28" spans="9:23">
      <c r="I28" s="91" t="str">
        <f t="shared" si="1"/>
        <v>Waadt</v>
      </c>
      <c r="J28" s="91" t="str">
        <f t="shared" si="2"/>
        <v>Région lémanique</v>
      </c>
      <c r="K28" s="91">
        <f t="shared" si="3"/>
        <v>25</v>
      </c>
      <c r="L28" s="91">
        <f t="shared" si="4"/>
        <v>23</v>
      </c>
      <c r="N28" s="234"/>
      <c r="O28" s="2">
        <v>25</v>
      </c>
      <c r="P28" s="249" t="s">
        <v>204</v>
      </c>
      <c r="Q28" s="241" t="s">
        <v>136</v>
      </c>
      <c r="R28" s="285" t="s">
        <v>136</v>
      </c>
      <c r="S28" s="285" t="s">
        <v>15</v>
      </c>
      <c r="T28" s="286" t="s">
        <v>69</v>
      </c>
      <c r="U28" s="287">
        <v>23</v>
      </c>
      <c r="W28" s="234"/>
    </row>
    <row r="29" spans="9:23">
      <c r="I29" s="91" t="str">
        <f t="shared" si="1"/>
        <v>Wallis</v>
      </c>
      <c r="J29" s="91" t="str">
        <f t="shared" si="2"/>
        <v>Région lémanique</v>
      </c>
      <c r="K29" s="91">
        <f t="shared" si="3"/>
        <v>26</v>
      </c>
      <c r="L29" s="91">
        <f t="shared" si="4"/>
        <v>24</v>
      </c>
      <c r="N29" s="234"/>
      <c r="O29" s="2">
        <v>26</v>
      </c>
      <c r="P29" s="249" t="s">
        <v>65</v>
      </c>
      <c r="Q29" s="241" t="s">
        <v>137</v>
      </c>
      <c r="R29" s="285" t="s">
        <v>240</v>
      </c>
      <c r="S29" s="285" t="s">
        <v>16</v>
      </c>
      <c r="T29" s="286" t="s">
        <v>69</v>
      </c>
      <c r="U29" s="287">
        <v>24</v>
      </c>
      <c r="W29" s="234"/>
    </row>
    <row r="30" spans="9:23">
      <c r="I30" s="91" t="str">
        <f t="shared" si="1"/>
        <v>Zug</v>
      </c>
      <c r="J30" s="91" t="str">
        <f t="shared" si="2"/>
        <v>Zentralschweiz</v>
      </c>
      <c r="K30" s="91">
        <f t="shared" si="3"/>
        <v>27</v>
      </c>
      <c r="L30" s="91">
        <f t="shared" si="4"/>
        <v>25</v>
      </c>
      <c r="N30" s="234"/>
      <c r="O30" s="2">
        <v>27</v>
      </c>
      <c r="P30" s="290" t="s">
        <v>66</v>
      </c>
      <c r="Q30" s="285" t="s">
        <v>218</v>
      </c>
      <c r="R30" s="285" t="s">
        <v>219</v>
      </c>
      <c r="S30" s="285" t="s">
        <v>36</v>
      </c>
      <c r="T30" s="286" t="s">
        <v>73</v>
      </c>
      <c r="U30" s="287">
        <v>25</v>
      </c>
      <c r="W30" s="234"/>
    </row>
    <row r="31" spans="9:23" ht="13.5" thickBot="1">
      <c r="I31" s="92" t="str">
        <f t="shared" si="1"/>
        <v>Zürich</v>
      </c>
      <c r="J31" s="92" t="str">
        <f t="shared" si="2"/>
        <v>Zürich</v>
      </c>
      <c r="K31" s="92">
        <f t="shared" si="3"/>
        <v>28</v>
      </c>
      <c r="L31" s="92">
        <f t="shared" si="4"/>
        <v>26</v>
      </c>
      <c r="N31" s="234"/>
      <c r="O31" s="2">
        <v>28</v>
      </c>
      <c r="P31" s="293" t="s">
        <v>67</v>
      </c>
      <c r="Q31" s="294" t="s">
        <v>206</v>
      </c>
      <c r="R31" s="294" t="s">
        <v>207</v>
      </c>
      <c r="S31" s="294" t="s">
        <v>24</v>
      </c>
      <c r="T31" s="295" t="s">
        <v>67</v>
      </c>
      <c r="U31" s="296">
        <v>26</v>
      </c>
      <c r="W31" s="234"/>
    </row>
    <row r="32" spans="9:23">
      <c r="N32" s="234"/>
      <c r="W32" s="234"/>
    </row>
    <row r="33" spans="12:23">
      <c r="N33" s="234"/>
      <c r="O33" s="234"/>
      <c r="P33" s="234"/>
      <c r="Q33" s="234"/>
      <c r="R33" s="234"/>
      <c r="S33" s="234"/>
      <c r="T33" s="234"/>
      <c r="U33" s="234"/>
      <c r="V33" s="234"/>
      <c r="W33" s="234"/>
    </row>
    <row r="45" spans="12:23">
      <c r="M45" s="1"/>
      <c r="N45" s="1"/>
    </row>
    <row r="46" spans="12:23">
      <c r="L46" s="1"/>
      <c r="M46" s="1"/>
      <c r="N46" s="1"/>
    </row>
    <row r="47" spans="12:23">
      <c r="M47" s="1"/>
      <c r="N47" s="1"/>
    </row>
    <row r="49" spans="13:15">
      <c r="O49" s="1"/>
    </row>
    <row r="50" spans="13:15">
      <c r="M50" s="1"/>
      <c r="N50" s="1"/>
    </row>
    <row r="52" spans="13:15">
      <c r="M52" s="1"/>
      <c r="N52" s="1"/>
    </row>
    <row r="56" spans="13:15">
      <c r="M56" s="1"/>
      <c r="N56" s="1"/>
    </row>
    <row r="59" spans="13:15">
      <c r="O59" s="1"/>
    </row>
    <row r="62" spans="13:15">
      <c r="M62" s="1"/>
      <c r="N62" s="1"/>
    </row>
    <row r="63" spans="13:15">
      <c r="M63" s="1"/>
      <c r="N63" s="1"/>
    </row>
  </sheetData>
  <sheetProtection algorithmName="SHA-512" hashValue="xROfVajuAtuwEqlOTeGTd+7552hIGFrgFMTjsgvZXMf0qVhs+i1vdArXLyrsuotN/iIbOYAdFniU8ykJd1N5DA==" saltValue="3s0mGTNqeAOVzAeGOYUWSQ==" spinCount="100000" sheet="1" objects="1" scenarios="1"/>
  <sortState xmlns:xlrd2="http://schemas.microsoft.com/office/spreadsheetml/2017/richdata2" ref="L37:N62">
    <sortCondition ref="L37:L62"/>
  </sortState>
  <pageMargins left="0.7" right="0.7" top="0.78740157499999996" bottom="0.78740157499999996" header="0.3" footer="0.3"/>
  <pageSetup paperSize="9"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A1:BH190"/>
  <sheetViews>
    <sheetView showGridLines="0" showRowColHeaders="0" zoomScaleNormal="100" workbookViewId="0">
      <selection activeCell="A2" sqref="A2"/>
    </sheetView>
  </sheetViews>
  <sheetFormatPr baseColWidth="10" defaultColWidth="10.85546875" defaultRowHeight="12.75"/>
  <cols>
    <col min="1" max="1" width="13.5703125" style="297" customWidth="1"/>
    <col min="2" max="2" width="7.42578125" style="297" bestFit="1" customWidth="1"/>
    <col min="3" max="3" width="9.42578125" style="297" bestFit="1" customWidth="1"/>
    <col min="4" max="4" width="8.42578125" style="297" bestFit="1" customWidth="1"/>
    <col min="5" max="5" width="5.42578125" style="297" customWidth="1"/>
    <col min="6" max="6" width="2" style="297" customWidth="1"/>
    <col min="7" max="7" width="2.7109375" style="297" customWidth="1"/>
    <col min="8" max="8" width="29.140625" style="297" customWidth="1"/>
    <col min="9" max="9" width="11.42578125" style="297" customWidth="1"/>
    <col min="10" max="10" width="10" style="297" customWidth="1"/>
    <col min="11" max="11" width="9.140625" style="297" customWidth="1"/>
    <col min="12" max="12" width="6.85546875" style="297" customWidth="1"/>
    <col min="13" max="13" width="5.5703125" style="297" customWidth="1"/>
    <col min="14" max="14" width="4.5703125" style="297" customWidth="1"/>
    <col min="15" max="15" width="22.85546875" style="297" customWidth="1"/>
    <col min="16" max="16" width="30.42578125" style="297" customWidth="1"/>
    <col min="17" max="17" width="2.5703125" style="297" customWidth="1"/>
    <col min="18" max="18" width="4.5703125" style="297" customWidth="1"/>
    <col min="19" max="19" width="22.85546875" style="297" customWidth="1"/>
    <col min="20" max="20" width="30.42578125" style="297" customWidth="1"/>
    <col min="21" max="21" width="2.5703125" style="297" customWidth="1"/>
    <col min="22" max="22" width="4.5703125" style="297" customWidth="1"/>
    <col min="23" max="23" width="22.85546875" style="297" customWidth="1"/>
    <col min="24" max="24" width="30.42578125" style="297" customWidth="1"/>
    <col min="25" max="25" width="2.42578125" style="297" customWidth="1"/>
    <col min="26" max="27" width="2.5703125" style="297" customWidth="1"/>
    <col min="28" max="28" width="5.5703125" style="326" customWidth="1"/>
    <col min="29" max="29" width="9" style="297" customWidth="1"/>
    <col min="30" max="30" width="27.140625" style="297" bestFit="1" customWidth="1"/>
    <col min="31" max="31" width="29.42578125" style="297" customWidth="1"/>
    <col min="32" max="32" width="9" style="297" customWidth="1"/>
    <col min="33" max="33" width="27.140625" style="297" bestFit="1" customWidth="1"/>
    <col min="34" max="34" width="29.42578125" style="297" customWidth="1"/>
    <col min="35" max="35" width="9" style="297" customWidth="1"/>
    <col min="36" max="36" width="27.140625" style="297" bestFit="1" customWidth="1"/>
    <col min="37" max="37" width="29.42578125" style="297" customWidth="1"/>
    <col min="38" max="38" width="9" style="297" customWidth="1"/>
    <col min="39" max="39" width="27.140625" style="297" bestFit="1" customWidth="1"/>
    <col min="40" max="40" width="29.42578125" style="297" customWidth="1"/>
    <col min="41" max="41" width="9" style="297" customWidth="1"/>
    <col min="42" max="42" width="27.140625" style="297" bestFit="1" customWidth="1"/>
    <col min="43" max="43" width="29.42578125" style="297" customWidth="1"/>
    <col min="44" max="44" width="3.42578125" style="297" customWidth="1"/>
    <col min="45" max="45" width="4" style="297" customWidth="1"/>
    <col min="46" max="46" width="5.5703125" style="297" customWidth="1"/>
    <col min="47" max="48" width="27.42578125" style="297" customWidth="1"/>
    <col min="49" max="49" width="3" style="297" customWidth="1"/>
    <col min="50" max="50" width="4.85546875" style="297" customWidth="1"/>
    <col min="51" max="51" width="27.140625" style="297" bestFit="1" customWidth="1"/>
    <col min="52" max="52" width="21.140625" style="297" customWidth="1"/>
    <col min="53" max="53" width="27.140625" style="297" bestFit="1" customWidth="1"/>
    <col min="54" max="54" width="27.140625" style="297" customWidth="1"/>
    <col min="55" max="55" width="27.140625" style="297" bestFit="1" customWidth="1"/>
    <col min="56" max="57" width="27.140625" style="297" customWidth="1"/>
    <col min="58" max="58" width="14.42578125" style="297" customWidth="1"/>
    <col min="59" max="59" width="17.28515625" style="297" bestFit="1" customWidth="1"/>
    <col min="60" max="16384" width="10.85546875" style="297"/>
  </cols>
  <sheetData>
    <row r="1" spans="1:60" ht="15.75">
      <c r="AA1" s="298"/>
      <c r="AB1" s="235" t="s">
        <v>259</v>
      </c>
      <c r="AC1" s="298"/>
      <c r="AD1" s="298"/>
      <c r="AE1" s="298"/>
      <c r="AF1" s="298"/>
      <c r="AG1" s="298"/>
      <c r="AH1" s="298"/>
      <c r="AI1" s="298"/>
      <c r="AJ1" s="298"/>
      <c r="AK1" s="298"/>
      <c r="AL1" s="298"/>
      <c r="AM1" s="298"/>
      <c r="AN1" s="298"/>
      <c r="AO1" s="298"/>
      <c r="AP1" s="298"/>
      <c r="AQ1" s="298"/>
      <c r="AR1" s="298"/>
      <c r="AS1" s="298"/>
    </row>
    <row r="2" spans="1:60">
      <c r="AA2" s="298"/>
      <c r="AB2" s="299"/>
      <c r="AC2" s="298"/>
      <c r="AD2" s="298"/>
      <c r="AE2" s="298"/>
      <c r="AF2" s="298"/>
      <c r="AG2" s="298"/>
      <c r="AH2" s="298"/>
      <c r="AI2" s="298"/>
      <c r="AJ2" s="298"/>
      <c r="AK2" s="298"/>
      <c r="AL2" s="298"/>
      <c r="AM2" s="298"/>
      <c r="AN2" s="298"/>
      <c r="AO2" s="298"/>
      <c r="AP2" s="298"/>
      <c r="AQ2" s="298"/>
      <c r="AR2" s="298"/>
      <c r="AS2" s="298"/>
    </row>
    <row r="3" spans="1:60" ht="15.75" thickBot="1">
      <c r="G3" s="300"/>
      <c r="H3" s="301" t="s">
        <v>382</v>
      </c>
      <c r="I3" s="300"/>
      <c r="J3" s="300"/>
      <c r="K3" s="300"/>
      <c r="L3" s="300"/>
      <c r="M3" s="300"/>
      <c r="N3" s="300"/>
      <c r="O3" s="300"/>
      <c r="P3" s="300"/>
      <c r="Q3" s="300"/>
      <c r="R3" s="300"/>
      <c r="S3" s="300"/>
      <c r="T3" s="300"/>
      <c r="U3" s="300"/>
      <c r="V3" s="302" t="s">
        <v>262</v>
      </c>
      <c r="W3" s="300"/>
      <c r="X3" s="300"/>
      <c r="Y3" s="300"/>
      <c r="AA3" s="298"/>
      <c r="AB3" s="303"/>
      <c r="AC3" s="117" t="s">
        <v>114</v>
      </c>
      <c r="AD3" s="304"/>
      <c r="AE3" s="304"/>
      <c r="AF3" s="117" t="s">
        <v>115</v>
      </c>
      <c r="AG3" s="304"/>
      <c r="AH3" s="304"/>
      <c r="AI3" s="117" t="s">
        <v>116</v>
      </c>
      <c r="AJ3" s="304"/>
      <c r="AK3" s="304"/>
      <c r="AL3" s="117" t="s">
        <v>117</v>
      </c>
      <c r="AM3" s="304"/>
      <c r="AN3" s="304"/>
      <c r="AO3" s="117" t="s">
        <v>255</v>
      </c>
      <c r="AP3" s="304"/>
      <c r="AQ3" s="304"/>
      <c r="AS3" s="298"/>
      <c r="AY3" s="89" t="s">
        <v>114</v>
      </c>
      <c r="BA3" s="89" t="s">
        <v>115</v>
      </c>
      <c r="BC3" s="89" t="s">
        <v>116</v>
      </c>
      <c r="BE3" s="89" t="s">
        <v>117</v>
      </c>
      <c r="BG3" s="89" t="s">
        <v>255</v>
      </c>
    </row>
    <row r="4" spans="1:60" ht="13.5" thickBot="1">
      <c r="A4" s="87" t="s">
        <v>118</v>
      </c>
      <c r="B4" s="88"/>
      <c r="C4" s="88"/>
      <c r="D4" s="88"/>
      <c r="E4" s="88" t="s">
        <v>142</v>
      </c>
      <c r="F4" s="90"/>
      <c r="G4" s="209"/>
      <c r="H4" s="124" t="s">
        <v>120</v>
      </c>
      <c r="I4" s="138"/>
      <c r="J4" s="138"/>
      <c r="K4" s="138"/>
      <c r="L4" s="125" t="s">
        <v>142</v>
      </c>
      <c r="N4" s="88" t="s">
        <v>258</v>
      </c>
      <c r="O4" s="88"/>
      <c r="P4" s="88"/>
      <c r="R4" s="88" t="s">
        <v>260</v>
      </c>
      <c r="S4" s="88"/>
      <c r="T4" s="88"/>
      <c r="V4" s="88" t="s">
        <v>261</v>
      </c>
      <c r="W4" s="88"/>
      <c r="X4" s="88"/>
      <c r="Y4" s="300"/>
      <c r="AA4" s="298"/>
      <c r="AB4" s="90">
        <v>1</v>
      </c>
      <c r="AC4" s="118" t="s">
        <v>246</v>
      </c>
      <c r="AD4" s="119" t="s">
        <v>157</v>
      </c>
      <c r="AE4" s="122" t="s">
        <v>250</v>
      </c>
      <c r="AF4" s="118" t="s">
        <v>247</v>
      </c>
      <c r="AG4" s="119" t="s">
        <v>158</v>
      </c>
      <c r="AH4" s="120" t="s">
        <v>251</v>
      </c>
      <c r="AI4" s="118" t="s">
        <v>248</v>
      </c>
      <c r="AJ4" s="119" t="s">
        <v>161</v>
      </c>
      <c r="AK4" s="120" t="s">
        <v>252</v>
      </c>
      <c r="AL4" s="118" t="s">
        <v>249</v>
      </c>
      <c r="AM4" s="119" t="s">
        <v>159</v>
      </c>
      <c r="AN4" s="120" t="s">
        <v>253</v>
      </c>
      <c r="AO4" s="118" t="s">
        <v>256</v>
      </c>
      <c r="AP4" s="119" t="s">
        <v>257</v>
      </c>
      <c r="AQ4" s="120" t="s">
        <v>254</v>
      </c>
      <c r="AS4" s="298"/>
      <c r="AU4" s="88" t="s">
        <v>122</v>
      </c>
      <c r="AV4" s="88" t="s">
        <v>160</v>
      </c>
      <c r="AW4" s="88"/>
      <c r="AX4" s="305" t="s">
        <v>121</v>
      </c>
      <c r="AY4" s="89" t="s">
        <v>114</v>
      </c>
      <c r="AZ4" s="89" t="s">
        <v>157</v>
      </c>
      <c r="BA4" s="89" t="s">
        <v>115</v>
      </c>
      <c r="BB4" s="89" t="s">
        <v>158</v>
      </c>
      <c r="BC4" s="89" t="s">
        <v>116</v>
      </c>
      <c r="BD4" s="89" t="s">
        <v>161</v>
      </c>
      <c r="BE4" s="89" t="s">
        <v>117</v>
      </c>
      <c r="BF4" s="89" t="s">
        <v>159</v>
      </c>
      <c r="BG4" s="89" t="s">
        <v>255</v>
      </c>
      <c r="BH4" s="89" t="s">
        <v>257</v>
      </c>
    </row>
    <row r="5" spans="1:60" ht="13.5" thickBot="1">
      <c r="A5" s="100"/>
      <c r="B5" s="102"/>
      <c r="C5" s="114"/>
      <c r="D5" s="114"/>
      <c r="E5" s="115"/>
      <c r="F5" s="90"/>
      <c r="G5" s="209"/>
      <c r="H5" s="110">
        <f>IFERROR('KV Massnahmen'!B3,"NIL")</f>
        <v>0</v>
      </c>
      <c r="I5" s="111" t="str">
        <f>IFERROR(VLOOKUP($H$5,$A$5:$E$10,2,FALSE),"NIL")</f>
        <v>NIL</v>
      </c>
      <c r="J5" s="111" t="str">
        <f>IFERROR(VLOOKUP($H$5,$A$5:$E$10,3,FALSE),"NIL")</f>
        <v>NIL</v>
      </c>
      <c r="K5" s="111" t="str">
        <f>IFERROR(VLOOKUP($H$5,$A$5:$E$10,4,FALSE),"NIL")</f>
        <v>NIL</v>
      </c>
      <c r="L5" s="111" t="str">
        <f>IFERROR(VLOOKUP($H$5,$A$5:$E$10,5,FALSE),"NIL")</f>
        <v>NIL</v>
      </c>
      <c r="N5" s="106"/>
      <c r="O5" s="107"/>
      <c r="P5" s="116"/>
      <c r="R5" s="106"/>
      <c r="S5" s="107"/>
      <c r="T5" s="116"/>
      <c r="V5" s="106"/>
      <c r="W5" s="107"/>
      <c r="X5" s="129"/>
      <c r="Y5" s="300"/>
      <c r="AA5" s="298"/>
      <c r="AB5" s="90">
        <v>2</v>
      </c>
      <c r="AC5" s="123"/>
      <c r="AD5" s="306"/>
      <c r="AE5" s="307"/>
      <c r="AF5" s="123"/>
      <c r="AG5" s="306"/>
      <c r="AH5" s="308"/>
      <c r="AI5" s="123"/>
      <c r="AJ5" s="306"/>
      <c r="AK5" s="308"/>
      <c r="AL5" s="123"/>
      <c r="AM5" s="306"/>
      <c r="AN5" s="308"/>
      <c r="AO5" s="123"/>
      <c r="AP5" s="306"/>
      <c r="AQ5" s="308"/>
      <c r="AS5" s="298"/>
      <c r="AU5" s="100" t="str">
        <f t="shared" ref="AU5:AU36" si="0">IFERROR(IF(HLOOKUP($H$5,$AY$4:$BF$63,AX5,FALSE)="","",HLOOKUP($H$5,$AY$4:$BF$63,AX5,FALSE)),"")</f>
        <v/>
      </c>
      <c r="AV5" s="101" t="str">
        <f t="shared" ref="AV5:AV36" si="1">IFERROR(IF(HLOOKUP($I$5,$AY$4:$BF$63,AX5,FALSE)="","",HLOOKUP($I$5,$AY$4:$BF$63,AX5,FALSE)),"")</f>
        <v/>
      </c>
      <c r="AW5" s="90"/>
      <c r="AX5" s="297">
        <v>2</v>
      </c>
      <c r="AY5" s="309"/>
      <c r="AZ5" s="309"/>
      <c r="BA5" s="309"/>
      <c r="BB5" s="309"/>
      <c r="BC5" s="310"/>
      <c r="BD5" s="310"/>
      <c r="BE5" s="310"/>
      <c r="BF5" s="309"/>
      <c r="BG5" s="310"/>
      <c r="BH5" s="309"/>
    </row>
    <row r="6" spans="1:60" ht="13.5" thickBot="1">
      <c r="A6" s="91" t="s">
        <v>114</v>
      </c>
      <c r="B6" s="90" t="s">
        <v>246</v>
      </c>
      <c r="C6" s="90" t="s">
        <v>157</v>
      </c>
      <c r="D6" s="90" t="s">
        <v>250</v>
      </c>
      <c r="E6" s="113">
        <v>1</v>
      </c>
      <c r="F6" s="90"/>
      <c r="G6" s="209"/>
      <c r="H6" s="90"/>
      <c r="I6" s="90"/>
      <c r="J6" s="90"/>
      <c r="K6" s="90"/>
      <c r="L6" s="90"/>
      <c r="N6" s="108" t="str">
        <f>IFERROR(IF(HLOOKUP($I$5,$AC$4:$AQ$63,$AB6,FALSE)="","",HLOOKUP($I$5,$AC$4:$AQ$63,$AB6,FALSE)),"")</f>
        <v/>
      </c>
      <c r="O6" s="105" t="str">
        <f>IFERROR(IF(HLOOKUP($J$5,$AC$4:$AQ$63,$AB6,FALSE)="","",HLOOKUP($J$5,$AC$4:$AQ$63,$AB6,FALSE)),"")</f>
        <v/>
      </c>
      <c r="P6" s="109" t="str">
        <f>IFERROR(IF(HLOOKUP($K$5,$AC$4:$AQ$63,$AB6,FALSE)="","",HLOOKUP($K$5,$AC$4:$AQ$63,$AB6,FALSE)),"")</f>
        <v/>
      </c>
      <c r="R6" s="108" t="str">
        <f>IFERROR(IF(N6=$I$8,N6,""),"")</f>
        <v/>
      </c>
      <c r="S6" s="105" t="str">
        <f>IFERROR(IF(N6=$I$8,O6,""),"")</f>
        <v/>
      </c>
      <c r="T6" s="109" t="str">
        <f>IFERROR(IF(N6=$I$8,P6,""),"")</f>
        <v/>
      </c>
      <c r="V6" s="123"/>
      <c r="W6" s="128"/>
      <c r="X6" s="109" t="str" cm="1">
        <f t="array" ref="X6">IFERROR(IF(ROW(X1)&gt; COUNTA($T$6:$T$63), "",INDEX($T:$T, SMALL(IF(T$6:T$63&lt;&gt;"",
ROW($6:$63)), ROW(A1)))),"")</f>
        <v/>
      </c>
      <c r="Y6" s="300"/>
      <c r="AA6" s="298"/>
      <c r="AB6" s="90">
        <v>3</v>
      </c>
      <c r="AC6" s="108">
        <v>1</v>
      </c>
      <c r="AD6" s="105" t="s">
        <v>46</v>
      </c>
      <c r="AE6" s="311" t="s">
        <v>74</v>
      </c>
      <c r="AF6" s="108">
        <v>1</v>
      </c>
      <c r="AG6" s="105" t="s">
        <v>46</v>
      </c>
      <c r="AH6" s="312" t="s">
        <v>74</v>
      </c>
      <c r="AI6" s="108">
        <v>1</v>
      </c>
      <c r="AJ6" s="105" t="s">
        <v>46</v>
      </c>
      <c r="AK6" s="312" t="s">
        <v>74</v>
      </c>
      <c r="AL6" s="472">
        <v>1</v>
      </c>
      <c r="AM6" s="473" t="s">
        <v>46</v>
      </c>
      <c r="AN6" s="474" t="s">
        <v>74</v>
      </c>
      <c r="AO6" s="472">
        <v>1</v>
      </c>
      <c r="AP6" s="473" t="s">
        <v>46</v>
      </c>
      <c r="AQ6" s="474" t="s">
        <v>74</v>
      </c>
      <c r="AS6" s="298"/>
      <c r="AU6" s="91" t="str">
        <f t="shared" si="0"/>
        <v/>
      </c>
      <c r="AV6" s="90" t="str">
        <f t="shared" si="1"/>
        <v/>
      </c>
      <c r="AW6" s="90"/>
      <c r="AX6" s="297">
        <v>3</v>
      </c>
      <c r="AY6" s="387" t="s">
        <v>74</v>
      </c>
      <c r="AZ6" s="91" t="s">
        <v>46</v>
      </c>
      <c r="BA6" s="387" t="s">
        <v>74</v>
      </c>
      <c r="BB6" s="387" t="s">
        <v>46</v>
      </c>
      <c r="BC6" s="388" t="s">
        <v>74</v>
      </c>
      <c r="BD6" s="388" t="s">
        <v>46</v>
      </c>
      <c r="BE6" s="483" t="s">
        <v>74</v>
      </c>
      <c r="BF6" s="484" t="s">
        <v>46</v>
      </c>
      <c r="BG6" s="483" t="s">
        <v>74</v>
      </c>
      <c r="BH6" s="484" t="s">
        <v>46</v>
      </c>
    </row>
    <row r="7" spans="1:60">
      <c r="A7" s="91" t="s">
        <v>115</v>
      </c>
      <c r="B7" s="90" t="s">
        <v>247</v>
      </c>
      <c r="C7" s="90" t="s">
        <v>158</v>
      </c>
      <c r="D7" s="90" t="s">
        <v>251</v>
      </c>
      <c r="E7" s="113">
        <v>2</v>
      </c>
      <c r="F7" s="90"/>
      <c r="G7" s="209"/>
      <c r="H7" s="124" t="s">
        <v>147</v>
      </c>
      <c r="I7" s="125"/>
      <c r="J7" s="90"/>
      <c r="K7" s="90"/>
      <c r="L7" s="90"/>
      <c r="M7" s="90"/>
      <c r="N7" s="108" t="str">
        <f t="shared" ref="N7:N63" si="2">IFERROR(IF(HLOOKUP($I$5,$AC$4:$AQ$63,$AB7,FALSE)="","",HLOOKUP($I$5,$AC$4:$AQ$63,$AB7,FALSE)),"")</f>
        <v/>
      </c>
      <c r="O7" s="105" t="str">
        <f t="shared" ref="O7:O63" si="3">IFERROR(IF(HLOOKUP($J$5,$AC$4:$AQ$63,$AB7,FALSE)="","",HLOOKUP($J$5,$AC$4:$AQ$63,$AB7,FALSE)),"")</f>
        <v/>
      </c>
      <c r="P7" s="109" t="str">
        <f t="shared" ref="P7:P63" si="4">IFERROR(IF(HLOOKUP($K$5,$AC$4:$AQ$63,$AB7,FALSE)="","",HLOOKUP($K$5,$AC$4:$AQ$63,$AB7,FALSE)),"")</f>
        <v/>
      </c>
      <c r="R7" s="108" t="str">
        <f t="shared" ref="R7:R63" si="5">IFERROR(IF(N7=$I$8,N7,""),"")</f>
        <v/>
      </c>
      <c r="S7" s="105" t="str">
        <f t="shared" ref="S7:S63" si="6">IFERROR(IF(N7=$I$8,O7,""),"")</f>
        <v/>
      </c>
      <c r="T7" s="109" t="str">
        <f t="shared" ref="T7:T63" si="7">IFERROR(IF(N7=$I$8,P7,""),"")</f>
        <v/>
      </c>
      <c r="V7" s="123"/>
      <c r="W7" s="128"/>
      <c r="X7" s="109" t="str">
        <f t="array" ref="X7">IFERROR(IF(ROW(X2)&gt; COUNTA($T$6:$T$63), "",INDEX($T:$T, SMALL(IF(T$6:T$63&lt;&gt;"",
ROW($6:$63)), ROW(A2)))),"")</f>
        <v/>
      </c>
      <c r="Y7" s="300"/>
      <c r="AA7" s="298"/>
      <c r="AB7" s="90">
        <v>4</v>
      </c>
      <c r="AC7" s="108">
        <v>1</v>
      </c>
      <c r="AD7" s="121" t="s">
        <v>46</v>
      </c>
      <c r="AE7" s="311" t="s">
        <v>75</v>
      </c>
      <c r="AF7" s="108">
        <v>1</v>
      </c>
      <c r="AG7" s="121" t="s">
        <v>46</v>
      </c>
      <c r="AH7" s="312" t="s">
        <v>75</v>
      </c>
      <c r="AI7" s="108">
        <v>1</v>
      </c>
      <c r="AJ7" s="121" t="s">
        <v>46</v>
      </c>
      <c r="AK7" s="312" t="s">
        <v>75</v>
      </c>
      <c r="AL7" s="472">
        <v>1</v>
      </c>
      <c r="AM7" s="475" t="s">
        <v>46</v>
      </c>
      <c r="AN7" s="474" t="s">
        <v>75</v>
      </c>
      <c r="AO7" s="472">
        <v>1</v>
      </c>
      <c r="AP7" s="475" t="s">
        <v>46</v>
      </c>
      <c r="AQ7" s="474" t="s">
        <v>75</v>
      </c>
      <c r="AR7" s="90"/>
      <c r="AS7" s="135"/>
      <c r="AT7" s="90"/>
      <c r="AU7" s="91" t="str">
        <f t="shared" si="0"/>
        <v/>
      </c>
      <c r="AV7" s="90" t="str">
        <f t="shared" si="1"/>
        <v/>
      </c>
      <c r="AW7" s="90"/>
      <c r="AX7" s="297">
        <v>4</v>
      </c>
      <c r="AY7" s="91" t="s">
        <v>74</v>
      </c>
      <c r="AZ7" s="91" t="s">
        <v>59</v>
      </c>
      <c r="BA7" s="387" t="s">
        <v>74</v>
      </c>
      <c r="BB7" s="91" t="s">
        <v>59</v>
      </c>
      <c r="BC7" s="388" t="s">
        <v>74</v>
      </c>
      <c r="BD7" s="91" t="s">
        <v>59</v>
      </c>
      <c r="BE7" s="483" t="s">
        <v>74</v>
      </c>
      <c r="BF7" s="485" t="s">
        <v>55</v>
      </c>
      <c r="BG7" s="483" t="s">
        <v>74</v>
      </c>
      <c r="BH7" s="485" t="s">
        <v>55</v>
      </c>
    </row>
    <row r="8" spans="1:60" ht="13.5" thickBot="1">
      <c r="A8" s="91" t="s">
        <v>116</v>
      </c>
      <c r="B8" s="90" t="s">
        <v>248</v>
      </c>
      <c r="C8" s="90" t="s">
        <v>161</v>
      </c>
      <c r="D8" s="90" t="s">
        <v>252</v>
      </c>
      <c r="E8" s="113">
        <v>3</v>
      </c>
      <c r="F8" s="90"/>
      <c r="G8" s="209"/>
      <c r="H8" s="110" t="str">
        <f>IFERROR(Werte!D5,"NIL")</f>
        <v/>
      </c>
      <c r="I8" s="112">
        <f>IFERROR(Werte!E5,"NIL")</f>
        <v>0</v>
      </c>
      <c r="J8" s="90"/>
      <c r="K8" s="90"/>
      <c r="L8" s="90"/>
      <c r="M8" s="90"/>
      <c r="N8" s="108" t="str">
        <f t="shared" si="2"/>
        <v/>
      </c>
      <c r="O8" s="105" t="str">
        <f t="shared" si="3"/>
        <v/>
      </c>
      <c r="P8" s="109" t="str">
        <f t="shared" si="4"/>
        <v/>
      </c>
      <c r="R8" s="108" t="str">
        <f t="shared" si="5"/>
        <v/>
      </c>
      <c r="S8" s="105" t="str">
        <f t="shared" si="6"/>
        <v/>
      </c>
      <c r="T8" s="109" t="str">
        <f t="shared" si="7"/>
        <v/>
      </c>
      <c r="V8" s="123"/>
      <c r="W8" s="128"/>
      <c r="X8" s="109" t="str">
        <f t="array" ref="X8">IFERROR(IF(ROW(X3)&gt; COUNTA($T$6:$T$63), "",INDEX($T:$T, SMALL(IF(T$6:T$63&lt;&gt;"",
ROW($6:$63)), ROW(A3)))),"")</f>
        <v/>
      </c>
      <c r="Y8" s="300"/>
      <c r="AA8" s="298"/>
      <c r="AB8" s="90">
        <v>5</v>
      </c>
      <c r="AC8" s="108">
        <v>1</v>
      </c>
      <c r="AD8" s="121" t="s">
        <v>46</v>
      </c>
      <c r="AE8" s="311" t="s">
        <v>76</v>
      </c>
      <c r="AF8" s="108">
        <v>1</v>
      </c>
      <c r="AG8" s="121" t="s">
        <v>46</v>
      </c>
      <c r="AH8" s="312" t="s">
        <v>76</v>
      </c>
      <c r="AI8" s="108">
        <v>1</v>
      </c>
      <c r="AJ8" s="121" t="s">
        <v>46</v>
      </c>
      <c r="AK8" s="312" t="s">
        <v>76</v>
      </c>
      <c r="AL8" s="472">
        <v>1</v>
      </c>
      <c r="AM8" s="475" t="s">
        <v>46</v>
      </c>
      <c r="AN8" s="474" t="s">
        <v>76</v>
      </c>
      <c r="AO8" s="472">
        <v>1</v>
      </c>
      <c r="AP8" s="475" t="s">
        <v>46</v>
      </c>
      <c r="AQ8" s="474" t="s">
        <v>76</v>
      </c>
      <c r="AR8" s="90"/>
      <c r="AS8" s="135"/>
      <c r="AT8" s="90"/>
      <c r="AU8" s="91" t="str">
        <f t="shared" si="0"/>
        <v/>
      </c>
      <c r="AV8" s="90" t="str">
        <f t="shared" si="1"/>
        <v/>
      </c>
      <c r="AW8" s="90"/>
      <c r="AX8" s="297">
        <v>5</v>
      </c>
      <c r="AY8" s="387" t="s">
        <v>75</v>
      </c>
      <c r="AZ8" s="387" t="s">
        <v>46</v>
      </c>
      <c r="BA8" s="387" t="s">
        <v>75</v>
      </c>
      <c r="BB8" s="387" t="s">
        <v>46</v>
      </c>
      <c r="BC8" s="388" t="s">
        <v>75</v>
      </c>
      <c r="BD8" s="387" t="s">
        <v>46</v>
      </c>
      <c r="BE8" s="483" t="s">
        <v>74</v>
      </c>
      <c r="BF8" s="485" t="s">
        <v>59</v>
      </c>
      <c r="BG8" s="483" t="s">
        <v>74</v>
      </c>
      <c r="BH8" s="485" t="s">
        <v>59</v>
      </c>
    </row>
    <row r="9" spans="1:60" ht="13.5" thickBot="1">
      <c r="A9" s="385" t="s">
        <v>117</v>
      </c>
      <c r="B9" s="90" t="s">
        <v>249</v>
      </c>
      <c r="C9" s="90" t="s">
        <v>159</v>
      </c>
      <c r="D9" s="90" t="s">
        <v>253</v>
      </c>
      <c r="E9" s="113">
        <v>4</v>
      </c>
      <c r="F9" s="90"/>
      <c r="G9" s="209"/>
      <c r="H9" s="90"/>
      <c r="I9" s="90"/>
      <c r="J9" s="90"/>
      <c r="K9" s="90"/>
      <c r="L9" s="90"/>
      <c r="M9" s="90"/>
      <c r="N9" s="108" t="str">
        <f t="shared" si="2"/>
        <v/>
      </c>
      <c r="O9" s="105" t="str">
        <f t="shared" si="3"/>
        <v/>
      </c>
      <c r="P9" s="109" t="str">
        <f t="shared" si="4"/>
        <v/>
      </c>
      <c r="R9" s="108" t="str">
        <f t="shared" si="5"/>
        <v/>
      </c>
      <c r="S9" s="105" t="str">
        <f t="shared" si="6"/>
        <v/>
      </c>
      <c r="T9" s="109" t="str">
        <f t="shared" si="7"/>
        <v/>
      </c>
      <c r="V9" s="123"/>
      <c r="W9" s="128"/>
      <c r="X9" s="109" t="str">
        <f t="array" ref="X9">IFERROR(IF(ROW(X4)&gt; COUNTA($T$6:$T$63), "",INDEX($T:$T, SMALL(IF(T$6:T$63&lt;&gt;"",
ROW($6:$63)), ROW(A4)))),"")</f>
        <v/>
      </c>
      <c r="Y9" s="300"/>
      <c r="AA9" s="298"/>
      <c r="AB9" s="90">
        <v>6</v>
      </c>
      <c r="AC9" s="108">
        <v>2</v>
      </c>
      <c r="AD9" s="121" t="s">
        <v>49</v>
      </c>
      <c r="AE9" s="311" t="s">
        <v>163</v>
      </c>
      <c r="AF9" s="108">
        <v>1</v>
      </c>
      <c r="AG9" s="121" t="s">
        <v>46</v>
      </c>
      <c r="AH9" s="312" t="s">
        <v>99</v>
      </c>
      <c r="AI9" s="108">
        <v>1</v>
      </c>
      <c r="AJ9" s="121" t="s">
        <v>46</v>
      </c>
      <c r="AK9" s="312" t="s">
        <v>99</v>
      </c>
      <c r="AL9" s="472">
        <v>1</v>
      </c>
      <c r="AM9" s="475" t="s">
        <v>46</v>
      </c>
      <c r="AN9" s="474" t="s">
        <v>99</v>
      </c>
      <c r="AO9" s="472">
        <v>1</v>
      </c>
      <c r="AP9" s="475" t="s">
        <v>46</v>
      </c>
      <c r="AQ9" s="474" t="s">
        <v>99</v>
      </c>
      <c r="AR9" s="90"/>
      <c r="AS9" s="135"/>
      <c r="AT9" s="90"/>
      <c r="AU9" s="91" t="str">
        <f t="shared" si="0"/>
        <v/>
      </c>
      <c r="AV9" s="90" t="str">
        <f t="shared" si="1"/>
        <v/>
      </c>
      <c r="AW9" s="90"/>
      <c r="AX9" s="297">
        <v>6</v>
      </c>
      <c r="AY9" s="387" t="s">
        <v>76</v>
      </c>
      <c r="AZ9" s="387" t="s">
        <v>52</v>
      </c>
      <c r="BA9" s="387" t="s">
        <v>76</v>
      </c>
      <c r="BB9" s="387" t="s">
        <v>52</v>
      </c>
      <c r="BC9" s="388" t="s">
        <v>76</v>
      </c>
      <c r="BD9" s="387" t="s">
        <v>52</v>
      </c>
      <c r="BE9" s="483" t="s">
        <v>75</v>
      </c>
      <c r="BF9" s="484" t="s">
        <v>46</v>
      </c>
      <c r="BG9" s="483" t="s">
        <v>75</v>
      </c>
      <c r="BH9" s="484" t="s">
        <v>46</v>
      </c>
    </row>
    <row r="10" spans="1:60" ht="13.5" thickBot="1">
      <c r="A10" s="508" t="s">
        <v>255</v>
      </c>
      <c r="B10" s="136" t="s">
        <v>256</v>
      </c>
      <c r="C10" s="137" t="s">
        <v>257</v>
      </c>
      <c r="D10" s="137" t="s">
        <v>254</v>
      </c>
      <c r="E10" s="313">
        <v>5</v>
      </c>
      <c r="F10" s="90"/>
      <c r="G10" s="209"/>
      <c r="H10" s="139" t="s">
        <v>148</v>
      </c>
      <c r="I10" s="90"/>
      <c r="J10" s="90"/>
      <c r="K10" s="90"/>
      <c r="L10" s="90"/>
      <c r="M10" s="90"/>
      <c r="N10" s="108" t="str">
        <f t="shared" si="2"/>
        <v/>
      </c>
      <c r="O10" s="105" t="str">
        <f t="shared" si="3"/>
        <v/>
      </c>
      <c r="P10" s="109" t="str">
        <f t="shared" si="4"/>
        <v/>
      </c>
      <c r="R10" s="108" t="str">
        <f t="shared" si="5"/>
        <v/>
      </c>
      <c r="S10" s="105" t="str">
        <f t="shared" si="6"/>
        <v/>
      </c>
      <c r="T10" s="109" t="str">
        <f t="shared" si="7"/>
        <v/>
      </c>
      <c r="V10" s="123"/>
      <c r="W10" s="128"/>
      <c r="X10" s="109" t="str">
        <f t="array" ref="X10">IFERROR(IF(ROW(X5)&gt; COUNTA($T$6:$T$63), "",INDEX($T:$T, SMALL(IF(T$6:T$63&lt;&gt;"",
ROW($6:$63)), ROW(A5)))),"")</f>
        <v/>
      </c>
      <c r="Y10" s="300"/>
      <c r="AA10" s="298"/>
      <c r="AB10" s="90">
        <v>7</v>
      </c>
      <c r="AC10" s="108">
        <v>4</v>
      </c>
      <c r="AD10" s="121" t="s">
        <v>51</v>
      </c>
      <c r="AE10" s="311" t="s">
        <v>76</v>
      </c>
      <c r="AF10" s="108">
        <v>2</v>
      </c>
      <c r="AG10" s="121" t="s">
        <v>49</v>
      </c>
      <c r="AH10" s="312" t="s">
        <v>164</v>
      </c>
      <c r="AI10" s="108">
        <v>2</v>
      </c>
      <c r="AJ10" s="121" t="s">
        <v>49</v>
      </c>
      <c r="AK10" s="312" t="s">
        <v>106</v>
      </c>
      <c r="AL10" s="472">
        <v>2</v>
      </c>
      <c r="AM10" s="475" t="s">
        <v>49</v>
      </c>
      <c r="AN10" s="474" t="s">
        <v>106</v>
      </c>
      <c r="AO10" s="472">
        <v>2</v>
      </c>
      <c r="AP10" s="475" t="s">
        <v>49</v>
      </c>
      <c r="AQ10" s="474" t="s">
        <v>106</v>
      </c>
      <c r="AR10" s="90"/>
      <c r="AS10" s="135"/>
      <c r="AT10" s="90"/>
      <c r="AU10" s="91" t="str">
        <f t="shared" si="0"/>
        <v/>
      </c>
      <c r="AV10" s="90" t="str">
        <f t="shared" si="1"/>
        <v/>
      </c>
      <c r="AW10" s="90"/>
      <c r="AX10" s="297">
        <v>7</v>
      </c>
      <c r="AY10" s="387" t="s">
        <v>76</v>
      </c>
      <c r="AZ10" s="387" t="s">
        <v>51</v>
      </c>
      <c r="BA10" s="387" t="s">
        <v>76</v>
      </c>
      <c r="BB10" s="387" t="s">
        <v>51</v>
      </c>
      <c r="BC10" s="388" t="s">
        <v>76</v>
      </c>
      <c r="BD10" s="387" t="s">
        <v>51</v>
      </c>
      <c r="BE10" s="486" t="s">
        <v>473</v>
      </c>
      <c r="BF10" s="484" t="s">
        <v>136</v>
      </c>
      <c r="BG10" s="486" t="s">
        <v>473</v>
      </c>
      <c r="BH10" s="484" t="s">
        <v>136</v>
      </c>
    </row>
    <row r="11" spans="1:60" ht="13.5" thickBot="1">
      <c r="A11" s="304"/>
      <c r="B11" s="304"/>
      <c r="C11" s="304"/>
      <c r="D11" s="304"/>
      <c r="E11" s="304"/>
      <c r="F11" s="90"/>
      <c r="G11" s="209"/>
      <c r="H11" s="131">
        <f>IFERROR('KV Massnahmen'!B4,"NIL")</f>
        <v>0</v>
      </c>
      <c r="I11" s="90"/>
      <c r="J11" s="90"/>
      <c r="K11" s="90"/>
      <c r="L11" s="90"/>
      <c r="M11" s="90"/>
      <c r="N11" s="108" t="str">
        <f t="shared" si="2"/>
        <v/>
      </c>
      <c r="O11" s="105" t="str">
        <f t="shared" si="3"/>
        <v/>
      </c>
      <c r="P11" s="109" t="str">
        <f t="shared" si="4"/>
        <v/>
      </c>
      <c r="R11" s="108" t="str">
        <f t="shared" si="5"/>
        <v/>
      </c>
      <c r="S11" s="105" t="str">
        <f t="shared" si="6"/>
        <v/>
      </c>
      <c r="T11" s="109" t="str">
        <f t="shared" si="7"/>
        <v/>
      </c>
      <c r="V11" s="123"/>
      <c r="W11" s="128"/>
      <c r="X11" s="109" t="str">
        <f t="array" ref="X11">IFERROR(IF(ROW(X6)&gt; COUNTA($T$6:$T$63), "",INDEX($T:$T, SMALL(IF(T$6:T$63&lt;&gt;"",
ROW($6:$63)), ROW(A6)))),"")</f>
        <v/>
      </c>
      <c r="Y11" s="300"/>
      <c r="AA11" s="298"/>
      <c r="AB11" s="90">
        <v>8</v>
      </c>
      <c r="AC11" s="108">
        <v>5</v>
      </c>
      <c r="AD11" s="121" t="s">
        <v>52</v>
      </c>
      <c r="AE11" s="311" t="s">
        <v>76</v>
      </c>
      <c r="AF11" s="108">
        <v>4</v>
      </c>
      <c r="AG11" s="121" t="s">
        <v>51</v>
      </c>
      <c r="AH11" s="312" t="s">
        <v>76</v>
      </c>
      <c r="AI11" s="108">
        <v>4</v>
      </c>
      <c r="AJ11" s="121" t="s">
        <v>51</v>
      </c>
      <c r="AK11" s="312" t="s">
        <v>76</v>
      </c>
      <c r="AL11" s="472">
        <v>4</v>
      </c>
      <c r="AM11" s="475" t="s">
        <v>51</v>
      </c>
      <c r="AN11" s="474" t="s">
        <v>76</v>
      </c>
      <c r="AO11" s="472">
        <v>4</v>
      </c>
      <c r="AP11" s="475" t="s">
        <v>51</v>
      </c>
      <c r="AQ11" s="474" t="s">
        <v>76</v>
      </c>
      <c r="AR11" s="90"/>
      <c r="AS11" s="135"/>
      <c r="AT11" s="90"/>
      <c r="AU11" s="91" t="str">
        <f t="shared" si="0"/>
        <v/>
      </c>
      <c r="AV11" s="90" t="str">
        <f t="shared" si="1"/>
        <v/>
      </c>
      <c r="AW11" s="90"/>
      <c r="AX11" s="297">
        <v>8</v>
      </c>
      <c r="AY11" s="387" t="s">
        <v>76</v>
      </c>
      <c r="AZ11" s="387" t="s">
        <v>46</v>
      </c>
      <c r="BA11" s="387" t="s">
        <v>76</v>
      </c>
      <c r="BB11" s="387" t="s">
        <v>46</v>
      </c>
      <c r="BC11" s="388" t="s">
        <v>76</v>
      </c>
      <c r="BD11" s="387" t="s">
        <v>46</v>
      </c>
      <c r="BE11" s="483" t="s">
        <v>76</v>
      </c>
      <c r="BF11" s="484" t="s">
        <v>46</v>
      </c>
      <c r="BG11" s="483" t="s">
        <v>76</v>
      </c>
      <c r="BH11" s="484" t="s">
        <v>46</v>
      </c>
    </row>
    <row r="12" spans="1:60">
      <c r="A12" s="304"/>
      <c r="B12" s="304"/>
      <c r="C12" s="304"/>
      <c r="D12" s="304"/>
      <c r="E12" s="304"/>
      <c r="F12" s="304"/>
      <c r="G12" s="314"/>
      <c r="H12" s="304"/>
      <c r="I12" s="304"/>
      <c r="J12" s="304"/>
      <c r="K12" s="304"/>
      <c r="L12" s="304"/>
      <c r="M12" s="304"/>
      <c r="N12" s="108" t="str">
        <f t="shared" si="2"/>
        <v/>
      </c>
      <c r="O12" s="105" t="str">
        <f t="shared" si="3"/>
        <v/>
      </c>
      <c r="P12" s="109" t="str">
        <f t="shared" si="4"/>
        <v/>
      </c>
      <c r="R12" s="108" t="str">
        <f t="shared" si="5"/>
        <v/>
      </c>
      <c r="S12" s="105" t="str">
        <f t="shared" si="6"/>
        <v/>
      </c>
      <c r="T12" s="109" t="str">
        <f t="shared" si="7"/>
        <v/>
      </c>
      <c r="V12" s="123"/>
      <c r="W12" s="128"/>
      <c r="X12" s="109" t="str">
        <f t="array" ref="X12">IFERROR(IF(ROW(X7)&gt; COUNTA($T$6:$T$63), "",INDEX($T:$T, SMALL(IF(T$6:T$63&lt;&gt;"",
ROW($6:$63)), ROW(A7)))),"")</f>
        <v/>
      </c>
      <c r="Y12" s="300"/>
      <c r="AA12" s="298"/>
      <c r="AB12" s="90">
        <v>9</v>
      </c>
      <c r="AC12" s="108">
        <v>6</v>
      </c>
      <c r="AD12" s="121" t="s">
        <v>50</v>
      </c>
      <c r="AE12" s="311" t="s">
        <v>50</v>
      </c>
      <c r="AF12" s="108">
        <v>5</v>
      </c>
      <c r="AG12" s="121" t="s">
        <v>52</v>
      </c>
      <c r="AH12" s="312" t="s">
        <v>76</v>
      </c>
      <c r="AI12" s="108">
        <v>5</v>
      </c>
      <c r="AJ12" s="121" t="s">
        <v>52</v>
      </c>
      <c r="AK12" s="312" t="s">
        <v>76</v>
      </c>
      <c r="AL12" s="472">
        <v>5</v>
      </c>
      <c r="AM12" s="475" t="s">
        <v>52</v>
      </c>
      <c r="AN12" s="474" t="s">
        <v>76</v>
      </c>
      <c r="AO12" s="472">
        <v>5</v>
      </c>
      <c r="AP12" s="475" t="s">
        <v>52</v>
      </c>
      <c r="AQ12" s="474" t="s">
        <v>76</v>
      </c>
      <c r="AR12" s="304"/>
      <c r="AS12" s="315"/>
      <c r="AT12" s="304"/>
      <c r="AU12" s="91" t="str">
        <f t="shared" si="0"/>
        <v/>
      </c>
      <c r="AV12" s="90" t="str">
        <f t="shared" si="1"/>
        <v/>
      </c>
      <c r="AW12" s="304"/>
      <c r="AX12" s="297">
        <v>9</v>
      </c>
      <c r="AY12" s="387" t="s">
        <v>76</v>
      </c>
      <c r="AZ12" s="387" t="s">
        <v>59</v>
      </c>
      <c r="BA12" s="387" t="s">
        <v>76</v>
      </c>
      <c r="BB12" s="387" t="s">
        <v>59</v>
      </c>
      <c r="BC12" s="388" t="s">
        <v>76</v>
      </c>
      <c r="BD12" s="387" t="s">
        <v>59</v>
      </c>
      <c r="BE12" s="483" t="s">
        <v>76</v>
      </c>
      <c r="BF12" s="484" t="s">
        <v>52</v>
      </c>
      <c r="BG12" s="483" t="s">
        <v>76</v>
      </c>
      <c r="BH12" s="484" t="s">
        <v>52</v>
      </c>
    </row>
    <row r="13" spans="1:60">
      <c r="A13" s="304"/>
      <c r="B13" s="304"/>
      <c r="C13" s="304"/>
      <c r="D13" s="304"/>
      <c r="E13" s="304"/>
      <c r="F13" s="304"/>
      <c r="G13" s="314"/>
      <c r="H13" s="304"/>
      <c r="I13" s="304"/>
      <c r="J13" s="304"/>
      <c r="K13" s="304"/>
      <c r="L13" s="304"/>
      <c r="M13" s="304"/>
      <c r="N13" s="108" t="str">
        <f t="shared" si="2"/>
        <v/>
      </c>
      <c r="O13" s="105" t="str">
        <f t="shared" si="3"/>
        <v/>
      </c>
      <c r="P13" s="109" t="str">
        <f t="shared" si="4"/>
        <v/>
      </c>
      <c r="R13" s="108" t="str">
        <f t="shared" si="5"/>
        <v/>
      </c>
      <c r="S13" s="105" t="str">
        <f t="shared" si="6"/>
        <v/>
      </c>
      <c r="T13" s="109" t="str">
        <f t="shared" si="7"/>
        <v/>
      </c>
      <c r="V13" s="123"/>
      <c r="W13" s="128"/>
      <c r="X13" s="109" t="str">
        <f t="array" ref="X13">IFERROR(IF(ROW(X8)&gt; COUNTA($T$6:$T$63), "",INDEX($T:$T, SMALL(IF(T$6:T$63&lt;&gt;"",
ROW($6:$63)), ROW(A8)))),"")</f>
        <v/>
      </c>
      <c r="Y13" s="300"/>
      <c r="AA13" s="298"/>
      <c r="AB13" s="90">
        <v>10</v>
      </c>
      <c r="AC13" s="108">
        <v>6</v>
      </c>
      <c r="AD13" s="121" t="s">
        <v>50</v>
      </c>
      <c r="AE13" s="311" t="s">
        <v>77</v>
      </c>
      <c r="AF13" s="108">
        <v>6</v>
      </c>
      <c r="AG13" s="121" t="s">
        <v>50</v>
      </c>
      <c r="AH13" s="312" t="s">
        <v>50</v>
      </c>
      <c r="AI13" s="108">
        <v>6</v>
      </c>
      <c r="AJ13" s="121" t="s">
        <v>50</v>
      </c>
      <c r="AK13" s="312" t="s">
        <v>50</v>
      </c>
      <c r="AL13" s="472">
        <v>6</v>
      </c>
      <c r="AM13" s="475" t="s">
        <v>50</v>
      </c>
      <c r="AN13" s="474" t="s">
        <v>50</v>
      </c>
      <c r="AO13" s="472">
        <v>6</v>
      </c>
      <c r="AP13" s="475" t="s">
        <v>50</v>
      </c>
      <c r="AQ13" s="474" t="s">
        <v>50</v>
      </c>
      <c r="AR13" s="304"/>
      <c r="AS13" s="315"/>
      <c r="AT13" s="304"/>
      <c r="AU13" s="91" t="str">
        <f t="shared" si="0"/>
        <v/>
      </c>
      <c r="AV13" s="90" t="str">
        <f t="shared" si="1"/>
        <v/>
      </c>
      <c r="AW13" s="90"/>
      <c r="AX13" s="297">
        <v>7</v>
      </c>
      <c r="AY13" s="387" t="s">
        <v>50</v>
      </c>
      <c r="AZ13" s="387" t="s">
        <v>50</v>
      </c>
      <c r="BA13" s="388" t="s">
        <v>92</v>
      </c>
      <c r="BB13" s="388" t="s">
        <v>162</v>
      </c>
      <c r="BC13" s="388" t="s">
        <v>92</v>
      </c>
      <c r="BD13" s="388" t="s">
        <v>162</v>
      </c>
      <c r="BE13" s="483" t="s">
        <v>76</v>
      </c>
      <c r="BF13" s="484" t="s">
        <v>51</v>
      </c>
      <c r="BG13" s="483" t="s">
        <v>76</v>
      </c>
      <c r="BH13" s="484" t="s">
        <v>51</v>
      </c>
    </row>
    <row r="14" spans="1:60">
      <c r="A14" s="304"/>
      <c r="B14" s="304"/>
      <c r="C14" s="304"/>
      <c r="D14" s="304"/>
      <c r="E14" s="304"/>
      <c r="F14" s="304"/>
      <c r="G14" s="314"/>
      <c r="H14" s="304"/>
      <c r="I14" s="304"/>
      <c r="J14" s="304"/>
      <c r="K14" s="304"/>
      <c r="L14" s="304"/>
      <c r="M14" s="304"/>
      <c r="N14" s="108" t="str">
        <f t="shared" si="2"/>
        <v/>
      </c>
      <c r="O14" s="105" t="str">
        <f t="shared" si="3"/>
        <v/>
      </c>
      <c r="P14" s="109" t="str">
        <f t="shared" si="4"/>
        <v/>
      </c>
      <c r="R14" s="108" t="str">
        <f t="shared" si="5"/>
        <v/>
      </c>
      <c r="S14" s="105" t="str">
        <f t="shared" si="6"/>
        <v/>
      </c>
      <c r="T14" s="109" t="str">
        <f t="shared" si="7"/>
        <v/>
      </c>
      <c r="V14" s="123"/>
      <c r="W14" s="128"/>
      <c r="X14" s="109" t="str">
        <f t="array" ref="X14">IFERROR(IF(ROW(X9)&gt; COUNTA($T$6:$T$63), "",INDEX($T:$T, SMALL(IF(T$6:T$63&lt;&gt;"",
ROW($6:$63)), ROW(A9)))),"")</f>
        <v/>
      </c>
      <c r="Y14" s="300"/>
      <c r="AA14" s="298"/>
      <c r="AB14" s="90">
        <v>11</v>
      </c>
      <c r="AC14" s="108">
        <v>6</v>
      </c>
      <c r="AD14" s="121" t="s">
        <v>50</v>
      </c>
      <c r="AE14" s="311" t="s">
        <v>80</v>
      </c>
      <c r="AF14" s="108">
        <v>6</v>
      </c>
      <c r="AG14" s="121" t="s">
        <v>50</v>
      </c>
      <c r="AH14" s="312" t="s">
        <v>93</v>
      </c>
      <c r="AI14" s="108">
        <v>6</v>
      </c>
      <c r="AJ14" s="121" t="s">
        <v>50</v>
      </c>
      <c r="AK14" s="312" t="s">
        <v>93</v>
      </c>
      <c r="AL14" s="472">
        <v>6</v>
      </c>
      <c r="AM14" s="475" t="s">
        <v>50</v>
      </c>
      <c r="AN14" s="474" t="s">
        <v>93</v>
      </c>
      <c r="AO14" s="472">
        <v>6</v>
      </c>
      <c r="AP14" s="475" t="s">
        <v>50</v>
      </c>
      <c r="AQ14" s="474" t="s">
        <v>93</v>
      </c>
      <c r="AR14" s="304"/>
      <c r="AS14" s="315"/>
      <c r="AT14" s="304"/>
      <c r="AU14" s="91" t="str">
        <f t="shared" si="0"/>
        <v/>
      </c>
      <c r="AV14" s="90" t="str">
        <f t="shared" si="1"/>
        <v/>
      </c>
      <c r="AW14" s="90"/>
      <c r="AX14" s="297">
        <v>8</v>
      </c>
      <c r="AY14" s="387" t="s">
        <v>77</v>
      </c>
      <c r="AZ14" s="387" t="s">
        <v>50</v>
      </c>
      <c r="BA14" s="387" t="s">
        <v>50</v>
      </c>
      <c r="BB14" s="387" t="s">
        <v>50</v>
      </c>
      <c r="BC14" s="388" t="s">
        <v>50</v>
      </c>
      <c r="BD14" s="387" t="s">
        <v>50</v>
      </c>
      <c r="BE14" s="483" t="s">
        <v>76</v>
      </c>
      <c r="BF14" s="484" t="s">
        <v>59</v>
      </c>
      <c r="BG14" s="483" t="s">
        <v>76</v>
      </c>
      <c r="BH14" s="484" t="s">
        <v>59</v>
      </c>
    </row>
    <row r="15" spans="1:60">
      <c r="A15" s="304"/>
      <c r="B15" s="304"/>
      <c r="C15" s="304"/>
      <c r="D15" s="304"/>
      <c r="E15" s="304"/>
      <c r="F15" s="304"/>
      <c r="G15" s="314"/>
      <c r="H15" s="304"/>
      <c r="I15" s="304"/>
      <c r="J15" s="304"/>
      <c r="K15" s="304"/>
      <c r="L15" s="304"/>
      <c r="M15" s="304"/>
      <c r="N15" s="108" t="str">
        <f t="shared" si="2"/>
        <v/>
      </c>
      <c r="O15" s="105" t="str">
        <f t="shared" si="3"/>
        <v/>
      </c>
      <c r="P15" s="109" t="str">
        <f t="shared" si="4"/>
        <v/>
      </c>
      <c r="R15" s="108" t="str">
        <f t="shared" si="5"/>
        <v/>
      </c>
      <c r="S15" s="105" t="str">
        <f t="shared" si="6"/>
        <v/>
      </c>
      <c r="T15" s="109" t="str">
        <f t="shared" si="7"/>
        <v/>
      </c>
      <c r="V15" s="123"/>
      <c r="W15" s="128"/>
      <c r="X15" s="109" t="str">
        <f t="array" ref="X15">IFERROR(IF(ROW(X10)&gt; COUNTA($T$6:$T$63), "",INDEX($T:$T, SMALL(IF(T$6:T$63&lt;&gt;"",
ROW($6:$63)), ROW(A10)))),"")</f>
        <v/>
      </c>
      <c r="Y15" s="300"/>
      <c r="AA15" s="298"/>
      <c r="AB15" s="90">
        <v>12</v>
      </c>
      <c r="AC15" s="108">
        <v>6</v>
      </c>
      <c r="AD15" s="121" t="s">
        <v>50</v>
      </c>
      <c r="AE15" s="311" t="s">
        <v>85</v>
      </c>
      <c r="AF15" s="108">
        <v>6</v>
      </c>
      <c r="AG15" s="121" t="s">
        <v>50</v>
      </c>
      <c r="AH15" s="312" t="s">
        <v>80</v>
      </c>
      <c r="AI15" s="108">
        <v>6</v>
      </c>
      <c r="AJ15" s="121" t="s">
        <v>50</v>
      </c>
      <c r="AK15" s="312" t="s">
        <v>80</v>
      </c>
      <c r="AL15" s="472">
        <v>6</v>
      </c>
      <c r="AM15" s="475" t="s">
        <v>50</v>
      </c>
      <c r="AN15" s="474" t="s">
        <v>80</v>
      </c>
      <c r="AO15" s="472">
        <v>6</v>
      </c>
      <c r="AP15" s="475" t="s">
        <v>50</v>
      </c>
      <c r="AQ15" s="474" t="s">
        <v>80</v>
      </c>
      <c r="AR15" s="304"/>
      <c r="AS15" s="315"/>
      <c r="AT15" s="304"/>
      <c r="AU15" s="91" t="str">
        <f t="shared" si="0"/>
        <v/>
      </c>
      <c r="AV15" s="90" t="str">
        <f t="shared" si="1"/>
        <v/>
      </c>
      <c r="AW15" s="304"/>
      <c r="AX15" s="297">
        <v>9</v>
      </c>
      <c r="AY15" s="387" t="s">
        <v>78</v>
      </c>
      <c r="AZ15" s="387" t="s">
        <v>65</v>
      </c>
      <c r="BA15" s="388" t="s">
        <v>93</v>
      </c>
      <c r="BB15" s="387" t="s">
        <v>50</v>
      </c>
      <c r="BC15" s="388" t="s">
        <v>93</v>
      </c>
      <c r="BD15" s="387" t="s">
        <v>50</v>
      </c>
      <c r="BE15" s="483" t="s">
        <v>50</v>
      </c>
      <c r="BF15" s="484" t="s">
        <v>50</v>
      </c>
      <c r="BG15" s="483" t="s">
        <v>50</v>
      </c>
      <c r="BH15" s="484" t="s">
        <v>50</v>
      </c>
    </row>
    <row r="16" spans="1:60">
      <c r="A16" s="304"/>
      <c r="B16" s="304"/>
      <c r="C16" s="304"/>
      <c r="D16" s="304"/>
      <c r="E16" s="304"/>
      <c r="F16" s="304"/>
      <c r="G16" s="314"/>
      <c r="H16" s="304"/>
      <c r="I16" s="304"/>
      <c r="J16" s="304"/>
      <c r="K16" s="304"/>
      <c r="L16" s="304"/>
      <c r="M16" s="304"/>
      <c r="N16" s="108" t="str">
        <f t="shared" si="2"/>
        <v/>
      </c>
      <c r="O16" s="105" t="str">
        <f t="shared" si="3"/>
        <v/>
      </c>
      <c r="P16" s="109" t="str">
        <f t="shared" si="4"/>
        <v/>
      </c>
      <c r="R16" s="108" t="str">
        <f t="shared" si="5"/>
        <v/>
      </c>
      <c r="S16" s="105" t="str">
        <f t="shared" si="6"/>
        <v/>
      </c>
      <c r="T16" s="109" t="str">
        <f t="shared" si="7"/>
        <v/>
      </c>
      <c r="V16" s="123"/>
      <c r="W16" s="128"/>
      <c r="X16" s="109" t="str">
        <f t="array" ref="X16">IFERROR(IF(ROW(X11)&gt; COUNTA($T$6:$T$63), "",INDEX($T:$T, SMALL(IF(T$6:T$63&lt;&gt;"",
ROW($6:$63)), ROW(A11)))),"")</f>
        <v/>
      </c>
      <c r="Y16" s="300"/>
      <c r="AA16" s="298"/>
      <c r="AB16" s="90">
        <v>13</v>
      </c>
      <c r="AC16" s="108">
        <v>6</v>
      </c>
      <c r="AD16" s="121" t="s">
        <v>50</v>
      </c>
      <c r="AE16" s="311" t="s">
        <v>91</v>
      </c>
      <c r="AF16" s="108">
        <v>6</v>
      </c>
      <c r="AG16" s="121" t="s">
        <v>50</v>
      </c>
      <c r="AH16" s="312" t="s">
        <v>85</v>
      </c>
      <c r="AI16" s="108">
        <v>6</v>
      </c>
      <c r="AJ16" s="121" t="s">
        <v>50</v>
      </c>
      <c r="AK16" s="312" t="s">
        <v>98</v>
      </c>
      <c r="AL16" s="472">
        <v>6</v>
      </c>
      <c r="AM16" s="475" t="s">
        <v>50</v>
      </c>
      <c r="AN16" s="476" t="s">
        <v>470</v>
      </c>
      <c r="AO16" s="472">
        <v>6</v>
      </c>
      <c r="AP16" s="475" t="s">
        <v>50</v>
      </c>
      <c r="AQ16" s="476" t="s">
        <v>470</v>
      </c>
      <c r="AR16" s="304"/>
      <c r="AS16" s="315"/>
      <c r="AT16" s="304"/>
      <c r="AU16" s="91" t="str">
        <f t="shared" si="0"/>
        <v/>
      </c>
      <c r="AV16" s="90" t="str">
        <f t="shared" si="1"/>
        <v/>
      </c>
      <c r="AW16" s="304"/>
      <c r="AX16" s="297">
        <v>10</v>
      </c>
      <c r="AY16" s="387" t="s">
        <v>79</v>
      </c>
      <c r="AZ16" s="387" t="s">
        <v>95</v>
      </c>
      <c r="BA16" s="387" t="s">
        <v>78</v>
      </c>
      <c r="BB16" s="387" t="s">
        <v>65</v>
      </c>
      <c r="BC16" s="388" t="s">
        <v>78</v>
      </c>
      <c r="BD16" s="387" t="s">
        <v>65</v>
      </c>
      <c r="BE16" s="486" t="s">
        <v>474</v>
      </c>
      <c r="BF16" s="484" t="s">
        <v>50</v>
      </c>
      <c r="BG16" s="486" t="s">
        <v>474</v>
      </c>
      <c r="BH16" s="484" t="s">
        <v>50</v>
      </c>
    </row>
    <row r="17" spans="1:60">
      <c r="A17" s="304"/>
      <c r="B17" s="304"/>
      <c r="C17" s="304"/>
      <c r="D17" s="304"/>
      <c r="E17" s="304"/>
      <c r="F17" s="304"/>
      <c r="G17" s="314"/>
      <c r="H17" s="304"/>
      <c r="I17" s="304"/>
      <c r="J17" s="304"/>
      <c r="K17" s="304"/>
      <c r="L17" s="304"/>
      <c r="M17" s="304"/>
      <c r="N17" s="108" t="str">
        <f t="shared" si="2"/>
        <v/>
      </c>
      <c r="O17" s="105" t="str">
        <f t="shared" si="3"/>
        <v/>
      </c>
      <c r="P17" s="109" t="str">
        <f t="shared" si="4"/>
        <v/>
      </c>
      <c r="R17" s="108" t="str">
        <f t="shared" si="5"/>
        <v/>
      </c>
      <c r="S17" s="105" t="str">
        <f t="shared" si="6"/>
        <v/>
      </c>
      <c r="T17" s="109" t="str">
        <f t="shared" si="7"/>
        <v/>
      </c>
      <c r="V17" s="123"/>
      <c r="W17" s="128"/>
      <c r="X17" s="109" t="str">
        <f t="array" ref="X17">IFERROR(IF(ROW(X12)&gt; COUNTA($T$6:$T$63), "",INDEX($T:$T, SMALL(IF(T$6:T$63&lt;&gt;"",
ROW($6:$63)), ROW(A12)))),"")</f>
        <v/>
      </c>
      <c r="Y17" s="300"/>
      <c r="AA17" s="298"/>
      <c r="AB17" s="90">
        <v>14</v>
      </c>
      <c r="AC17" s="108">
        <v>7</v>
      </c>
      <c r="AD17" s="121" t="s">
        <v>95</v>
      </c>
      <c r="AE17" s="311" t="s">
        <v>79</v>
      </c>
      <c r="AF17" s="108">
        <v>6</v>
      </c>
      <c r="AG17" s="121" t="s">
        <v>50</v>
      </c>
      <c r="AH17" s="312" t="s">
        <v>98</v>
      </c>
      <c r="AI17" s="108">
        <v>6</v>
      </c>
      <c r="AJ17" s="121" t="s">
        <v>50</v>
      </c>
      <c r="AK17" s="312" t="s">
        <v>91</v>
      </c>
      <c r="AL17" s="472">
        <v>6</v>
      </c>
      <c r="AM17" s="475" t="s">
        <v>50</v>
      </c>
      <c r="AN17" s="474" t="s">
        <v>98</v>
      </c>
      <c r="AO17" s="472">
        <v>6</v>
      </c>
      <c r="AP17" s="475" t="s">
        <v>50</v>
      </c>
      <c r="AQ17" s="474" t="s">
        <v>98</v>
      </c>
      <c r="AR17" s="304"/>
      <c r="AS17" s="315"/>
      <c r="AT17" s="304"/>
      <c r="AU17" s="91" t="str">
        <f t="shared" si="0"/>
        <v/>
      </c>
      <c r="AV17" s="90" t="str">
        <f t="shared" si="1"/>
        <v/>
      </c>
      <c r="AW17" s="304"/>
      <c r="AX17" s="297">
        <v>11</v>
      </c>
      <c r="AY17" s="387" t="s">
        <v>80</v>
      </c>
      <c r="AZ17" s="387" t="s">
        <v>50</v>
      </c>
      <c r="BA17" s="387" t="s">
        <v>80</v>
      </c>
      <c r="BB17" s="387" t="s">
        <v>50</v>
      </c>
      <c r="BC17" s="388" t="s">
        <v>80</v>
      </c>
      <c r="BD17" s="387" t="s">
        <v>50</v>
      </c>
      <c r="BE17" s="483" t="s">
        <v>78</v>
      </c>
      <c r="BF17" s="484" t="s">
        <v>65</v>
      </c>
      <c r="BG17" s="483" t="s">
        <v>78</v>
      </c>
      <c r="BH17" s="484" t="s">
        <v>65</v>
      </c>
    </row>
    <row r="18" spans="1:60">
      <c r="A18" s="304"/>
      <c r="B18" s="304"/>
      <c r="C18" s="304"/>
      <c r="D18" s="304"/>
      <c r="E18" s="304"/>
      <c r="F18" s="304"/>
      <c r="G18" s="314"/>
      <c r="H18" s="304"/>
      <c r="I18" s="304"/>
      <c r="J18" s="304"/>
      <c r="K18" s="304"/>
      <c r="L18" s="304"/>
      <c r="M18" s="304"/>
      <c r="N18" s="108" t="str">
        <f t="shared" si="2"/>
        <v/>
      </c>
      <c r="O18" s="105" t="str">
        <f t="shared" si="3"/>
        <v/>
      </c>
      <c r="P18" s="109" t="str">
        <f t="shared" si="4"/>
        <v/>
      </c>
      <c r="R18" s="108" t="str">
        <f t="shared" si="5"/>
        <v/>
      </c>
      <c r="S18" s="105" t="str">
        <f t="shared" si="6"/>
        <v/>
      </c>
      <c r="T18" s="109" t="str">
        <f t="shared" si="7"/>
        <v/>
      </c>
      <c r="V18" s="123"/>
      <c r="W18" s="128"/>
      <c r="X18" s="109" t="str">
        <f t="array" ref="X18">IFERROR(IF(ROW(X13)&gt; COUNTA($T$6:$T$63), "",INDEX($T:$T, SMALL(IF(T$6:T$63&lt;&gt;"",
ROW($6:$63)), ROW(A13)))),"")</f>
        <v/>
      </c>
      <c r="Y18" s="300"/>
      <c r="AA18" s="298"/>
      <c r="AB18" s="90">
        <v>15</v>
      </c>
      <c r="AC18" s="108">
        <v>8</v>
      </c>
      <c r="AD18" s="121" t="s">
        <v>132</v>
      </c>
      <c r="AE18" s="311" t="s">
        <v>83</v>
      </c>
      <c r="AF18" s="108">
        <v>6</v>
      </c>
      <c r="AG18" s="121" t="s">
        <v>50</v>
      </c>
      <c r="AH18" s="312" t="s">
        <v>91</v>
      </c>
      <c r="AI18" s="108">
        <v>7</v>
      </c>
      <c r="AJ18" s="121" t="s">
        <v>95</v>
      </c>
      <c r="AK18" s="312" t="s">
        <v>95</v>
      </c>
      <c r="AL18" s="472">
        <v>6</v>
      </c>
      <c r="AM18" s="475" t="s">
        <v>50</v>
      </c>
      <c r="AN18" s="474" t="s">
        <v>91</v>
      </c>
      <c r="AO18" s="472">
        <v>6</v>
      </c>
      <c r="AP18" s="475" t="s">
        <v>50</v>
      </c>
      <c r="AQ18" s="474" t="s">
        <v>91</v>
      </c>
      <c r="AR18" s="304"/>
      <c r="AS18" s="315"/>
      <c r="AT18" s="304"/>
      <c r="AU18" s="91" t="str">
        <f t="shared" si="0"/>
        <v/>
      </c>
      <c r="AV18" s="90" t="str">
        <f t="shared" si="1"/>
        <v/>
      </c>
      <c r="AW18" s="304"/>
      <c r="AX18" s="297">
        <v>12</v>
      </c>
      <c r="AY18" s="387" t="s">
        <v>81</v>
      </c>
      <c r="AZ18" s="387" t="s">
        <v>54</v>
      </c>
      <c r="BA18" s="387" t="s">
        <v>94</v>
      </c>
      <c r="BB18" s="387" t="s">
        <v>137</v>
      </c>
      <c r="BC18" s="387" t="s">
        <v>94</v>
      </c>
      <c r="BD18" s="387" t="s">
        <v>137</v>
      </c>
      <c r="BE18" s="483" t="s">
        <v>80</v>
      </c>
      <c r="BF18" s="484" t="s">
        <v>50</v>
      </c>
      <c r="BG18" s="483" t="s">
        <v>80</v>
      </c>
      <c r="BH18" s="484" t="s">
        <v>50</v>
      </c>
    </row>
    <row r="19" spans="1:60">
      <c r="A19" s="304"/>
      <c r="B19" s="304"/>
      <c r="C19" s="304"/>
      <c r="D19" s="304"/>
      <c r="E19" s="304"/>
      <c r="F19" s="304"/>
      <c r="G19" s="314"/>
      <c r="H19" s="304"/>
      <c r="I19" s="304"/>
      <c r="J19" s="304"/>
      <c r="K19" s="304"/>
      <c r="L19" s="304"/>
      <c r="M19" s="304"/>
      <c r="N19" s="108" t="str">
        <f t="shared" si="2"/>
        <v/>
      </c>
      <c r="O19" s="105" t="str">
        <f t="shared" si="3"/>
        <v/>
      </c>
      <c r="P19" s="109" t="str">
        <f t="shared" si="4"/>
        <v/>
      </c>
      <c r="R19" s="108" t="str">
        <f t="shared" si="5"/>
        <v/>
      </c>
      <c r="S19" s="105" t="str">
        <f t="shared" si="6"/>
        <v/>
      </c>
      <c r="T19" s="109" t="str">
        <f t="shared" si="7"/>
        <v/>
      </c>
      <c r="V19" s="123"/>
      <c r="W19" s="128"/>
      <c r="X19" s="109" t="str">
        <f t="array" ref="X19">IFERROR(IF(ROW(X14)&gt; COUNTA($T$6:$T$63), "",INDEX($T:$T, SMALL(IF(T$6:T$63&lt;&gt;"",
ROW($6:$63)), ROW(A14)))),"")</f>
        <v/>
      </c>
      <c r="Y19" s="300"/>
      <c r="AA19" s="298"/>
      <c r="AB19" s="90">
        <v>16</v>
      </c>
      <c r="AC19" s="108">
        <v>10</v>
      </c>
      <c r="AD19" s="121" t="s">
        <v>54</v>
      </c>
      <c r="AE19" s="311" t="s">
        <v>81</v>
      </c>
      <c r="AF19" s="108">
        <v>7</v>
      </c>
      <c r="AG19" s="121" t="s">
        <v>95</v>
      </c>
      <c r="AH19" s="312" t="s">
        <v>95</v>
      </c>
      <c r="AI19" s="108">
        <v>7</v>
      </c>
      <c r="AJ19" s="121" t="s">
        <v>95</v>
      </c>
      <c r="AK19" s="312" t="s">
        <v>111</v>
      </c>
      <c r="AL19" s="472">
        <v>7</v>
      </c>
      <c r="AM19" s="475" t="s">
        <v>95</v>
      </c>
      <c r="AN19" s="474" t="s">
        <v>95</v>
      </c>
      <c r="AO19" s="472">
        <v>7</v>
      </c>
      <c r="AP19" s="475" t="s">
        <v>95</v>
      </c>
      <c r="AQ19" s="474" t="s">
        <v>95</v>
      </c>
      <c r="AR19" s="304"/>
      <c r="AS19" s="315"/>
      <c r="AT19" s="304"/>
      <c r="AU19" s="91" t="str">
        <f t="shared" si="0"/>
        <v/>
      </c>
      <c r="AV19" s="90" t="str">
        <f t="shared" si="1"/>
        <v/>
      </c>
      <c r="AW19" s="304"/>
      <c r="AX19" s="297">
        <v>13</v>
      </c>
      <c r="AY19" s="387" t="s">
        <v>82</v>
      </c>
      <c r="AZ19" s="387" t="s">
        <v>134</v>
      </c>
      <c r="BA19" s="387" t="s">
        <v>94</v>
      </c>
      <c r="BB19" s="387" t="s">
        <v>136</v>
      </c>
      <c r="BC19" s="387" t="s">
        <v>94</v>
      </c>
      <c r="BD19" s="387" t="s">
        <v>136</v>
      </c>
      <c r="BE19" s="483" t="s">
        <v>94</v>
      </c>
      <c r="BF19" s="484" t="s">
        <v>137</v>
      </c>
      <c r="BG19" s="483" t="s">
        <v>94</v>
      </c>
      <c r="BH19" s="484" t="s">
        <v>137</v>
      </c>
    </row>
    <row r="20" spans="1:60">
      <c r="A20" s="304"/>
      <c r="B20" s="304"/>
      <c r="C20" s="304"/>
      <c r="D20" s="304"/>
      <c r="E20" s="304"/>
      <c r="F20" s="304"/>
      <c r="G20" s="314"/>
      <c r="H20" s="304"/>
      <c r="I20" s="304"/>
      <c r="J20" s="304"/>
      <c r="K20" s="304"/>
      <c r="L20" s="304"/>
      <c r="M20" s="304"/>
      <c r="N20" s="108" t="str">
        <f t="shared" si="2"/>
        <v/>
      </c>
      <c r="O20" s="105" t="str">
        <f t="shared" si="3"/>
        <v/>
      </c>
      <c r="P20" s="109" t="str">
        <f t="shared" si="4"/>
        <v/>
      </c>
      <c r="R20" s="108" t="str">
        <f t="shared" si="5"/>
        <v/>
      </c>
      <c r="S20" s="105" t="str">
        <f t="shared" si="6"/>
        <v/>
      </c>
      <c r="T20" s="109" t="str">
        <f t="shared" si="7"/>
        <v/>
      </c>
      <c r="V20" s="123"/>
      <c r="W20" s="128"/>
      <c r="X20" s="109" t="str">
        <f t="array" ref="X20">IFERROR(IF(ROW(X15)&gt; COUNTA($T$6:$T$63), "",INDEX($T:$T, SMALL(IF(T$6:T$63&lt;&gt;"",
ROW($6:$63)), ROW(A15)))),"")</f>
        <v/>
      </c>
      <c r="Y20" s="300"/>
      <c r="AA20" s="298"/>
      <c r="AB20" s="90">
        <v>17</v>
      </c>
      <c r="AC20" s="316">
        <v>11</v>
      </c>
      <c r="AD20" s="121" t="s">
        <v>134</v>
      </c>
      <c r="AE20" s="311" t="s">
        <v>82</v>
      </c>
      <c r="AF20" s="316">
        <v>8</v>
      </c>
      <c r="AG20" s="121" t="s">
        <v>132</v>
      </c>
      <c r="AH20" s="312" t="s">
        <v>96</v>
      </c>
      <c r="AI20" s="316">
        <v>8</v>
      </c>
      <c r="AJ20" s="121" t="s">
        <v>132</v>
      </c>
      <c r="AK20" s="312" t="s">
        <v>96</v>
      </c>
      <c r="AL20" s="477">
        <v>7</v>
      </c>
      <c r="AM20" s="475" t="s">
        <v>95</v>
      </c>
      <c r="AN20" s="474" t="s">
        <v>111</v>
      </c>
      <c r="AO20" s="477">
        <v>7</v>
      </c>
      <c r="AP20" s="475" t="s">
        <v>95</v>
      </c>
      <c r="AQ20" s="474" t="s">
        <v>111</v>
      </c>
      <c r="AR20" s="304"/>
      <c r="AS20" s="315"/>
      <c r="AT20" s="304"/>
      <c r="AU20" s="91" t="str">
        <f t="shared" si="0"/>
        <v/>
      </c>
      <c r="AV20" s="90" t="str">
        <f t="shared" si="1"/>
        <v/>
      </c>
      <c r="AW20" s="304"/>
      <c r="AX20" s="297">
        <v>14</v>
      </c>
      <c r="AY20" s="387" t="s">
        <v>83</v>
      </c>
      <c r="AZ20" s="387" t="s">
        <v>132</v>
      </c>
      <c r="BA20" s="387" t="s">
        <v>81</v>
      </c>
      <c r="BB20" s="387" t="s">
        <v>54</v>
      </c>
      <c r="BC20" s="388" t="s">
        <v>82</v>
      </c>
      <c r="BD20" s="388" t="s">
        <v>134</v>
      </c>
      <c r="BE20" s="483" t="s">
        <v>94</v>
      </c>
      <c r="BF20" s="484" t="s">
        <v>136</v>
      </c>
      <c r="BG20" s="483" t="s">
        <v>94</v>
      </c>
      <c r="BH20" s="484" t="s">
        <v>136</v>
      </c>
    </row>
    <row r="21" spans="1:60">
      <c r="A21" s="304"/>
      <c r="B21" s="304"/>
      <c r="C21" s="304"/>
      <c r="D21" s="304"/>
      <c r="E21" s="304"/>
      <c r="F21" s="304"/>
      <c r="G21" s="314"/>
      <c r="H21" s="304"/>
      <c r="I21" s="304"/>
      <c r="J21" s="304"/>
      <c r="K21" s="304"/>
      <c r="L21" s="304"/>
      <c r="M21" s="304"/>
      <c r="N21" s="108" t="str">
        <f t="shared" si="2"/>
        <v/>
      </c>
      <c r="O21" s="105" t="str">
        <f t="shared" si="3"/>
        <v/>
      </c>
      <c r="P21" s="109" t="str">
        <f t="shared" si="4"/>
        <v/>
      </c>
      <c r="R21" s="108" t="str">
        <f t="shared" si="5"/>
        <v/>
      </c>
      <c r="S21" s="105" t="str">
        <f t="shared" si="6"/>
        <v/>
      </c>
      <c r="T21" s="109" t="str">
        <f t="shared" si="7"/>
        <v/>
      </c>
      <c r="V21" s="123"/>
      <c r="W21" s="104"/>
      <c r="X21" s="132" t="str">
        <f t="array" ref="X21">IFERROR(IF(ROW(X16)&gt; COUNTA($T$6:$T$63), "",INDEX($T:$T, SMALL(IF(T$6:T$63&lt;&gt;"",
ROW($6:$63)), ROW(A16)))),"")</f>
        <v/>
      </c>
      <c r="Y21" s="300"/>
      <c r="AA21" s="298"/>
      <c r="AB21" s="90">
        <v>18</v>
      </c>
      <c r="AC21" s="316">
        <v>12</v>
      </c>
      <c r="AD21" s="121" t="s">
        <v>55</v>
      </c>
      <c r="AE21" s="311" t="s">
        <v>55</v>
      </c>
      <c r="AF21" s="316">
        <v>10</v>
      </c>
      <c r="AG21" s="121" t="s">
        <v>54</v>
      </c>
      <c r="AH21" s="312" t="s">
        <v>81</v>
      </c>
      <c r="AI21" s="316">
        <v>11</v>
      </c>
      <c r="AJ21" s="121" t="s">
        <v>134</v>
      </c>
      <c r="AK21" s="312" t="s">
        <v>82</v>
      </c>
      <c r="AL21" s="477">
        <v>8</v>
      </c>
      <c r="AM21" s="475" t="s">
        <v>132</v>
      </c>
      <c r="AN21" s="474" t="s">
        <v>96</v>
      </c>
      <c r="AO21" s="477">
        <v>8</v>
      </c>
      <c r="AP21" s="475" t="s">
        <v>132</v>
      </c>
      <c r="AQ21" s="474" t="s">
        <v>96</v>
      </c>
      <c r="AR21" s="304"/>
      <c r="AS21" s="315"/>
      <c r="AT21" s="304"/>
      <c r="AU21" s="91" t="str">
        <f t="shared" si="0"/>
        <v/>
      </c>
      <c r="AV21" s="90" t="str">
        <f t="shared" si="1"/>
        <v/>
      </c>
      <c r="AW21" s="304"/>
      <c r="AX21" s="297">
        <v>15</v>
      </c>
      <c r="AY21" s="387" t="s">
        <v>83</v>
      </c>
      <c r="AZ21" s="387" t="s">
        <v>136</v>
      </c>
      <c r="BA21" s="387" t="s">
        <v>82</v>
      </c>
      <c r="BB21" s="387" t="s">
        <v>82</v>
      </c>
      <c r="BC21" s="387" t="s">
        <v>95</v>
      </c>
      <c r="BD21" s="387" t="s">
        <v>95</v>
      </c>
      <c r="BE21" s="483" t="s">
        <v>81</v>
      </c>
      <c r="BF21" s="484" t="s">
        <v>54</v>
      </c>
      <c r="BG21" s="483" t="s">
        <v>81</v>
      </c>
      <c r="BH21" s="484" t="s">
        <v>54</v>
      </c>
    </row>
    <row r="22" spans="1:60">
      <c r="A22" s="304"/>
      <c r="B22" s="304"/>
      <c r="C22" s="304"/>
      <c r="D22" s="304"/>
      <c r="E22" s="304"/>
      <c r="F22" s="304"/>
      <c r="G22" s="314"/>
      <c r="H22" s="304"/>
      <c r="I22" s="304"/>
      <c r="J22" s="304"/>
      <c r="K22" s="304"/>
      <c r="L22" s="304"/>
      <c r="M22" s="304"/>
      <c r="N22" s="108" t="str">
        <f t="shared" si="2"/>
        <v/>
      </c>
      <c r="O22" s="105" t="str">
        <f t="shared" si="3"/>
        <v/>
      </c>
      <c r="P22" s="109" t="str">
        <f t="shared" si="4"/>
        <v/>
      </c>
      <c r="R22" s="108" t="str">
        <f t="shared" si="5"/>
        <v/>
      </c>
      <c r="S22" s="105" t="str">
        <f t="shared" si="6"/>
        <v/>
      </c>
      <c r="T22" s="109" t="str">
        <f t="shared" si="7"/>
        <v/>
      </c>
      <c r="V22" s="123"/>
      <c r="W22" s="104"/>
      <c r="X22" s="133" t="str">
        <f t="array" ref="X22">IFERROR(IF(ROW(X17)&gt; COUNTA($T$6:$T$63), "",INDEX($T:$T, SMALL(IF(T$6:T$63&lt;&gt;"",
ROW($6:$63)), ROW(A17)))),"")</f>
        <v/>
      </c>
      <c r="Y22" s="300"/>
      <c r="AA22" s="298"/>
      <c r="AB22" s="90">
        <v>19</v>
      </c>
      <c r="AC22" s="316">
        <v>13</v>
      </c>
      <c r="AD22" s="105" t="s">
        <v>202</v>
      </c>
      <c r="AE22" s="311" t="s">
        <v>90</v>
      </c>
      <c r="AF22" s="316">
        <v>11</v>
      </c>
      <c r="AG22" s="105" t="s">
        <v>134</v>
      </c>
      <c r="AH22" s="312" t="s">
        <v>82</v>
      </c>
      <c r="AI22" s="316">
        <v>12</v>
      </c>
      <c r="AJ22" s="105" t="s">
        <v>55</v>
      </c>
      <c r="AK22" s="312" t="s">
        <v>55</v>
      </c>
      <c r="AL22" s="477">
        <v>10</v>
      </c>
      <c r="AM22" s="473" t="s">
        <v>54</v>
      </c>
      <c r="AN22" s="474" t="s">
        <v>81</v>
      </c>
      <c r="AO22" s="477">
        <v>10</v>
      </c>
      <c r="AP22" s="473" t="s">
        <v>54</v>
      </c>
      <c r="AQ22" s="474" t="s">
        <v>81</v>
      </c>
      <c r="AR22" s="304"/>
      <c r="AS22" s="315"/>
      <c r="AT22" s="304"/>
      <c r="AU22" s="91" t="str">
        <f t="shared" si="0"/>
        <v/>
      </c>
      <c r="AV22" s="90" t="str">
        <f t="shared" si="1"/>
        <v/>
      </c>
      <c r="AW22" s="304"/>
      <c r="AX22" s="297">
        <v>16</v>
      </c>
      <c r="AY22" s="387" t="s">
        <v>84</v>
      </c>
      <c r="AZ22" s="387" t="s">
        <v>61</v>
      </c>
      <c r="BA22" s="387" t="s">
        <v>84</v>
      </c>
      <c r="BB22" s="387" t="s">
        <v>61</v>
      </c>
      <c r="BC22" s="387" t="s">
        <v>96</v>
      </c>
      <c r="BD22" s="387" t="s">
        <v>132</v>
      </c>
      <c r="BE22" s="483" t="s">
        <v>472</v>
      </c>
      <c r="BF22" s="484" t="s">
        <v>137</v>
      </c>
      <c r="BG22" s="483" t="s">
        <v>472</v>
      </c>
      <c r="BH22" s="484" t="s">
        <v>137</v>
      </c>
    </row>
    <row r="23" spans="1:60">
      <c r="A23" s="304"/>
      <c r="B23" s="304"/>
      <c r="C23" s="304"/>
      <c r="D23" s="304"/>
      <c r="E23" s="304"/>
      <c r="F23" s="304"/>
      <c r="G23" s="314"/>
      <c r="H23" s="304"/>
      <c r="I23" s="304"/>
      <c r="J23" s="304"/>
      <c r="K23" s="304"/>
      <c r="L23" s="304"/>
      <c r="M23" s="304"/>
      <c r="N23" s="108" t="str">
        <f t="shared" si="2"/>
        <v/>
      </c>
      <c r="O23" s="105" t="str">
        <f t="shared" si="3"/>
        <v/>
      </c>
      <c r="P23" s="109" t="str">
        <f t="shared" si="4"/>
        <v/>
      </c>
      <c r="R23" s="108" t="str">
        <f t="shared" si="5"/>
        <v/>
      </c>
      <c r="S23" s="105" t="str">
        <f t="shared" si="6"/>
        <v/>
      </c>
      <c r="T23" s="109" t="str">
        <f t="shared" si="7"/>
        <v/>
      </c>
      <c r="V23" s="123"/>
      <c r="W23" s="104"/>
      <c r="X23" s="133" t="str">
        <f t="array" ref="X23">IFERROR(IF(ROW(X18)&gt; COUNTA($T$6:$T$63), "",INDEX($T:$T, SMALL(IF(T$6:T$63&lt;&gt;"",
ROW($6:$63)), ROW(A18)))),"")</f>
        <v/>
      </c>
      <c r="Y23" s="300"/>
      <c r="AA23" s="298"/>
      <c r="AB23" s="90">
        <v>20</v>
      </c>
      <c r="AC23" s="316">
        <v>16</v>
      </c>
      <c r="AD23" s="121" t="s">
        <v>60</v>
      </c>
      <c r="AE23" s="311" t="s">
        <v>60</v>
      </c>
      <c r="AF23" s="316">
        <v>12</v>
      </c>
      <c r="AG23" s="121" t="s">
        <v>55</v>
      </c>
      <c r="AH23" s="312" t="s">
        <v>55</v>
      </c>
      <c r="AI23" s="316">
        <v>13</v>
      </c>
      <c r="AJ23" s="121" t="s">
        <v>202</v>
      </c>
      <c r="AK23" s="312" t="s">
        <v>169</v>
      </c>
      <c r="AL23" s="477">
        <v>12</v>
      </c>
      <c r="AM23" s="475" t="s">
        <v>55</v>
      </c>
      <c r="AN23" s="474" t="s">
        <v>74</v>
      </c>
      <c r="AO23" s="477">
        <v>12</v>
      </c>
      <c r="AP23" s="475" t="s">
        <v>55</v>
      </c>
      <c r="AQ23" s="474" t="s">
        <v>74</v>
      </c>
      <c r="AR23" s="304"/>
      <c r="AS23" s="315"/>
      <c r="AT23" s="304"/>
      <c r="AU23" s="91" t="str">
        <f t="shared" si="0"/>
        <v/>
      </c>
      <c r="AV23" s="90" t="str">
        <f t="shared" si="1"/>
        <v/>
      </c>
      <c r="AW23" s="304"/>
      <c r="AX23" s="297">
        <v>17</v>
      </c>
      <c r="AY23" s="387" t="s">
        <v>85</v>
      </c>
      <c r="AZ23" s="387" t="s">
        <v>50</v>
      </c>
      <c r="BA23" s="387" t="s">
        <v>95</v>
      </c>
      <c r="BB23" s="387" t="s">
        <v>95</v>
      </c>
      <c r="BC23" s="387" t="s">
        <v>96</v>
      </c>
      <c r="BD23" s="387" t="s">
        <v>136</v>
      </c>
      <c r="BE23" s="483" t="s">
        <v>95</v>
      </c>
      <c r="BF23" s="484" t="s">
        <v>95</v>
      </c>
      <c r="BG23" s="483" t="s">
        <v>95</v>
      </c>
      <c r="BH23" s="484" t="s">
        <v>95</v>
      </c>
    </row>
    <row r="24" spans="1:60">
      <c r="G24" s="300"/>
      <c r="N24" s="108" t="str">
        <f t="shared" si="2"/>
        <v/>
      </c>
      <c r="O24" s="105" t="str">
        <f t="shared" si="3"/>
        <v/>
      </c>
      <c r="P24" s="109" t="str">
        <f t="shared" si="4"/>
        <v/>
      </c>
      <c r="R24" s="108" t="str">
        <f t="shared" si="5"/>
        <v/>
      </c>
      <c r="S24" s="105" t="str">
        <f t="shared" si="6"/>
        <v/>
      </c>
      <c r="T24" s="109" t="str">
        <f t="shared" si="7"/>
        <v/>
      </c>
      <c r="V24" s="123"/>
      <c r="W24" s="104"/>
      <c r="X24" s="133" t="str">
        <f t="array" ref="X24">IFERROR(IF(ROW(X19)&gt; COUNTA($T$6:$T$63), "",INDEX($T:$T, SMALL(IF(T$6:T$63&lt;&gt;"",
ROW($6:$63)), ROW(A19)))),"")</f>
        <v/>
      </c>
      <c r="Y24" s="300"/>
      <c r="AA24" s="298"/>
      <c r="AB24" s="90">
        <v>21</v>
      </c>
      <c r="AC24" s="316">
        <v>17</v>
      </c>
      <c r="AD24" s="121" t="s">
        <v>62</v>
      </c>
      <c r="AE24" s="311" t="s">
        <v>89</v>
      </c>
      <c r="AF24" s="316">
        <v>13</v>
      </c>
      <c r="AG24" s="121" t="s">
        <v>202</v>
      </c>
      <c r="AH24" s="312" t="s">
        <v>90</v>
      </c>
      <c r="AI24" s="316">
        <v>17</v>
      </c>
      <c r="AJ24" s="121" t="s">
        <v>62</v>
      </c>
      <c r="AK24" s="312" t="s">
        <v>89</v>
      </c>
      <c r="AL24" s="477">
        <v>12</v>
      </c>
      <c r="AM24" s="475" t="s">
        <v>55</v>
      </c>
      <c r="AN24" s="474" t="s">
        <v>55</v>
      </c>
      <c r="AO24" s="477">
        <v>12</v>
      </c>
      <c r="AP24" s="475" t="s">
        <v>55</v>
      </c>
      <c r="AQ24" s="474" t="s">
        <v>55</v>
      </c>
      <c r="AS24" s="298"/>
      <c r="AU24" s="91" t="str">
        <f t="shared" si="0"/>
        <v/>
      </c>
      <c r="AV24" s="90" t="str">
        <f t="shared" si="1"/>
        <v/>
      </c>
      <c r="AW24" s="304"/>
      <c r="AX24" s="297">
        <v>18</v>
      </c>
      <c r="AY24" s="387" t="s">
        <v>86</v>
      </c>
      <c r="AZ24" s="387" t="s">
        <v>136</v>
      </c>
      <c r="BA24" s="387" t="s">
        <v>96</v>
      </c>
      <c r="BB24" s="387" t="s">
        <v>132</v>
      </c>
      <c r="BC24" s="388" t="s">
        <v>97</v>
      </c>
      <c r="BD24" s="387" t="s">
        <v>61</v>
      </c>
      <c r="BE24" s="483" t="s">
        <v>96</v>
      </c>
      <c r="BF24" s="484" t="s">
        <v>132</v>
      </c>
      <c r="BG24" s="483" t="s">
        <v>96</v>
      </c>
      <c r="BH24" s="484" t="s">
        <v>132</v>
      </c>
    </row>
    <row r="25" spans="1:60">
      <c r="G25" s="300"/>
      <c r="N25" s="108" t="str">
        <f t="shared" si="2"/>
        <v/>
      </c>
      <c r="O25" s="105" t="str">
        <f t="shared" si="3"/>
        <v/>
      </c>
      <c r="P25" s="109" t="str">
        <f t="shared" si="4"/>
        <v/>
      </c>
      <c r="R25" s="108" t="str">
        <f t="shared" si="5"/>
        <v/>
      </c>
      <c r="S25" s="105" t="str">
        <f t="shared" si="6"/>
        <v/>
      </c>
      <c r="T25" s="109" t="str">
        <f t="shared" si="7"/>
        <v/>
      </c>
      <c r="V25" s="123"/>
      <c r="W25" s="104"/>
      <c r="X25" s="133" t="str">
        <f t="array" ref="X25">IFERROR(IF(ROW(X20)&gt; COUNTA($T$6:$T$63), "",INDEX($T:$T, SMALL(IF(T$6:T$63&lt;&gt;"",
ROW($6:$63)), ROW(A20)))),"")</f>
        <v/>
      </c>
      <c r="Y25" s="300"/>
      <c r="AA25" s="298"/>
      <c r="AB25" s="90">
        <v>22</v>
      </c>
      <c r="AC25" s="316">
        <v>18</v>
      </c>
      <c r="AD25" s="105" t="s">
        <v>59</v>
      </c>
      <c r="AE25" s="317" t="s">
        <v>74</v>
      </c>
      <c r="AF25" s="316">
        <v>14</v>
      </c>
      <c r="AG25" s="105" t="s">
        <v>56</v>
      </c>
      <c r="AH25" s="109" t="s">
        <v>56</v>
      </c>
      <c r="AI25" s="316">
        <v>17</v>
      </c>
      <c r="AJ25" s="105" t="s">
        <v>62</v>
      </c>
      <c r="AK25" s="109" t="s">
        <v>107</v>
      </c>
      <c r="AL25" s="477">
        <v>13</v>
      </c>
      <c r="AM25" s="473" t="s">
        <v>202</v>
      </c>
      <c r="AN25" s="478" t="s">
        <v>169</v>
      </c>
      <c r="AO25" s="477">
        <v>13</v>
      </c>
      <c r="AP25" s="473" t="s">
        <v>202</v>
      </c>
      <c r="AQ25" s="478" t="s">
        <v>169</v>
      </c>
      <c r="AS25" s="298"/>
      <c r="AU25" s="91" t="str">
        <f t="shared" si="0"/>
        <v/>
      </c>
      <c r="AV25" s="90" t="str">
        <f t="shared" si="1"/>
        <v/>
      </c>
      <c r="AW25" s="304"/>
      <c r="AX25" s="297">
        <v>19</v>
      </c>
      <c r="AY25" s="387" t="s">
        <v>87</v>
      </c>
      <c r="AZ25" s="388" t="s">
        <v>162</v>
      </c>
      <c r="BA25" s="387" t="s">
        <v>96</v>
      </c>
      <c r="BB25" s="387" t="s">
        <v>136</v>
      </c>
      <c r="BC25" s="388" t="s">
        <v>98</v>
      </c>
      <c r="BD25" s="387" t="s">
        <v>50</v>
      </c>
      <c r="BE25" s="483" t="s">
        <v>96</v>
      </c>
      <c r="BF25" s="484" t="s">
        <v>136</v>
      </c>
      <c r="BG25" s="483" t="s">
        <v>96</v>
      </c>
      <c r="BH25" s="484" t="s">
        <v>136</v>
      </c>
    </row>
    <row r="26" spans="1:60">
      <c r="G26" s="300"/>
      <c r="N26" s="108" t="str">
        <f t="shared" si="2"/>
        <v/>
      </c>
      <c r="O26" s="105" t="str">
        <f t="shared" si="3"/>
        <v/>
      </c>
      <c r="P26" s="109" t="str">
        <f t="shared" si="4"/>
        <v/>
      </c>
      <c r="R26" s="108" t="str">
        <f t="shared" si="5"/>
        <v/>
      </c>
      <c r="S26" s="105" t="str">
        <f t="shared" si="6"/>
        <v/>
      </c>
      <c r="T26" s="109" t="str">
        <f t="shared" si="7"/>
        <v/>
      </c>
      <c r="V26" s="123"/>
      <c r="W26" s="104"/>
      <c r="X26" s="133" t="str">
        <f t="array" ref="X26">IFERROR(IF(ROW(X21)&gt; COUNTA($T$6:$T$63), "",INDEX($T:$T, SMALL(IF(T$6:T$63&lt;&gt;"",
ROW($6:$63)), ROW(A21)))),"")</f>
        <v/>
      </c>
      <c r="Y26" s="300"/>
      <c r="AA26" s="298"/>
      <c r="AB26" s="90">
        <v>23</v>
      </c>
      <c r="AC26" s="316">
        <v>18</v>
      </c>
      <c r="AD26" s="121" t="s">
        <v>59</v>
      </c>
      <c r="AE26" s="311" t="s">
        <v>76</v>
      </c>
      <c r="AF26" s="316">
        <v>16</v>
      </c>
      <c r="AG26" s="121" t="s">
        <v>60</v>
      </c>
      <c r="AH26" s="312" t="s">
        <v>60</v>
      </c>
      <c r="AI26" s="316">
        <v>18</v>
      </c>
      <c r="AJ26" s="121" t="s">
        <v>59</v>
      </c>
      <c r="AK26" s="312" t="s">
        <v>74</v>
      </c>
      <c r="AL26" s="477">
        <v>16</v>
      </c>
      <c r="AM26" s="475" t="s">
        <v>60</v>
      </c>
      <c r="AN26" s="474" t="s">
        <v>60</v>
      </c>
      <c r="AO26" s="477">
        <v>16</v>
      </c>
      <c r="AP26" s="475" t="s">
        <v>60</v>
      </c>
      <c r="AQ26" s="474" t="s">
        <v>60</v>
      </c>
      <c r="AS26" s="298"/>
      <c r="AU26" s="91" t="str">
        <f t="shared" si="0"/>
        <v/>
      </c>
      <c r="AV26" s="90" t="str">
        <f t="shared" si="1"/>
        <v/>
      </c>
      <c r="AW26" s="304"/>
      <c r="AX26" s="297">
        <v>20</v>
      </c>
      <c r="AY26" s="387" t="s">
        <v>55</v>
      </c>
      <c r="AZ26" s="387" t="s">
        <v>55</v>
      </c>
      <c r="BA26" s="387" t="s">
        <v>85</v>
      </c>
      <c r="BB26" s="387" t="s">
        <v>50</v>
      </c>
      <c r="BC26" s="387" t="s">
        <v>86</v>
      </c>
      <c r="BD26" s="387" t="s">
        <v>136</v>
      </c>
      <c r="BE26" s="486" t="s">
        <v>470</v>
      </c>
      <c r="BF26" s="484" t="s">
        <v>59</v>
      </c>
      <c r="BG26" s="486" t="s">
        <v>470</v>
      </c>
      <c r="BH26" s="484" t="s">
        <v>59</v>
      </c>
    </row>
    <row r="27" spans="1:60">
      <c r="G27" s="300"/>
      <c r="N27" s="108" t="str">
        <f t="shared" si="2"/>
        <v/>
      </c>
      <c r="O27" s="105" t="str">
        <f t="shared" si="3"/>
        <v/>
      </c>
      <c r="P27" s="109" t="str">
        <f t="shared" si="4"/>
        <v/>
      </c>
      <c r="R27" s="108" t="str">
        <f t="shared" si="5"/>
        <v/>
      </c>
      <c r="S27" s="105" t="str">
        <f t="shared" si="6"/>
        <v/>
      </c>
      <c r="T27" s="109" t="str">
        <f t="shared" si="7"/>
        <v/>
      </c>
      <c r="V27" s="123"/>
      <c r="W27" s="104"/>
      <c r="X27" s="133" t="str">
        <f t="array" ref="X27">IFERROR(IF(ROW(X22)&gt; COUNTA($T$6:$T$63), "",INDEX($T:$T, SMALL(IF(T$6:T$63&lt;&gt;"",
ROW($6:$63)), ROW(A22)))),"")</f>
        <v/>
      </c>
      <c r="Y27" s="300"/>
      <c r="AA27" s="298"/>
      <c r="AB27" s="90">
        <v>24</v>
      </c>
      <c r="AC27" s="316">
        <v>18</v>
      </c>
      <c r="AD27" s="121" t="s">
        <v>59</v>
      </c>
      <c r="AE27" s="311" t="s">
        <v>59</v>
      </c>
      <c r="AF27" s="316">
        <v>17</v>
      </c>
      <c r="AG27" s="121" t="s">
        <v>62</v>
      </c>
      <c r="AH27" s="312" t="s">
        <v>89</v>
      </c>
      <c r="AI27" s="316">
        <v>18</v>
      </c>
      <c r="AJ27" s="121" t="s">
        <v>59</v>
      </c>
      <c r="AK27" s="312" t="s">
        <v>76</v>
      </c>
      <c r="AL27" s="477">
        <v>17</v>
      </c>
      <c r="AM27" s="475" t="s">
        <v>62</v>
      </c>
      <c r="AN27" s="474" t="s">
        <v>89</v>
      </c>
      <c r="AO27" s="477">
        <v>17</v>
      </c>
      <c r="AP27" s="475" t="s">
        <v>62</v>
      </c>
      <c r="AQ27" s="474" t="s">
        <v>89</v>
      </c>
      <c r="AS27" s="298"/>
      <c r="AU27" s="91" t="str">
        <f t="shared" si="0"/>
        <v/>
      </c>
      <c r="AV27" s="90" t="str">
        <f t="shared" si="1"/>
        <v/>
      </c>
      <c r="AX27" s="297">
        <v>21</v>
      </c>
      <c r="AY27" s="387" t="s">
        <v>88</v>
      </c>
      <c r="AZ27" s="388" t="s">
        <v>162</v>
      </c>
      <c r="BA27" s="387" t="s">
        <v>97</v>
      </c>
      <c r="BB27" s="387" t="s">
        <v>61</v>
      </c>
      <c r="BC27" s="387" t="s">
        <v>99</v>
      </c>
      <c r="BD27" s="387" t="s">
        <v>67</v>
      </c>
      <c r="BE27" s="483" t="s">
        <v>470</v>
      </c>
      <c r="BF27" s="485" t="s">
        <v>50</v>
      </c>
      <c r="BG27" s="483" t="s">
        <v>470</v>
      </c>
      <c r="BH27" s="485" t="s">
        <v>50</v>
      </c>
    </row>
    <row r="28" spans="1:60">
      <c r="G28" s="300"/>
      <c r="N28" s="108" t="str">
        <f t="shared" si="2"/>
        <v/>
      </c>
      <c r="O28" s="105" t="str">
        <f t="shared" si="3"/>
        <v/>
      </c>
      <c r="P28" s="109" t="str">
        <f t="shared" si="4"/>
        <v/>
      </c>
      <c r="R28" s="108" t="str">
        <f t="shared" si="5"/>
        <v/>
      </c>
      <c r="S28" s="105" t="str">
        <f t="shared" si="6"/>
        <v/>
      </c>
      <c r="T28" s="109" t="str">
        <f t="shared" si="7"/>
        <v/>
      </c>
      <c r="V28" s="123"/>
      <c r="W28" s="104"/>
      <c r="X28" s="133" t="str">
        <f t="array" ref="X28">IFERROR(IF(ROW(X23)&gt; COUNTA($T$6:$T$63), "",INDEX($T:$T, SMALL(IF(T$6:T$63&lt;&gt;"",
ROW($6:$63)), ROW(A23)))),"")</f>
        <v/>
      </c>
      <c r="Y28" s="300"/>
      <c r="AA28" s="298"/>
      <c r="AB28" s="90">
        <v>25</v>
      </c>
      <c r="AC28" s="316">
        <v>19</v>
      </c>
      <c r="AD28" s="121" t="s">
        <v>58</v>
      </c>
      <c r="AE28" s="311" t="s">
        <v>89</v>
      </c>
      <c r="AF28" s="316">
        <v>18</v>
      </c>
      <c r="AG28" s="121" t="s">
        <v>59</v>
      </c>
      <c r="AH28" s="312" t="s">
        <v>74</v>
      </c>
      <c r="AI28" s="316">
        <v>18</v>
      </c>
      <c r="AJ28" s="121" t="s">
        <v>59</v>
      </c>
      <c r="AK28" s="312" t="s">
        <v>59</v>
      </c>
      <c r="AL28" s="477">
        <v>17</v>
      </c>
      <c r="AM28" s="475" t="s">
        <v>62</v>
      </c>
      <c r="AN28" s="474" t="s">
        <v>107</v>
      </c>
      <c r="AO28" s="477">
        <v>17</v>
      </c>
      <c r="AP28" s="475" t="s">
        <v>62</v>
      </c>
      <c r="AQ28" s="474" t="s">
        <v>107</v>
      </c>
      <c r="AS28" s="298"/>
      <c r="AU28" s="91" t="str">
        <f t="shared" si="0"/>
        <v/>
      </c>
      <c r="AV28" s="90" t="str">
        <f t="shared" si="1"/>
        <v/>
      </c>
      <c r="AX28" s="297">
        <v>22</v>
      </c>
      <c r="AY28" s="387" t="s">
        <v>89</v>
      </c>
      <c r="AZ28" s="387" t="s">
        <v>58</v>
      </c>
      <c r="BA28" s="387" t="s">
        <v>98</v>
      </c>
      <c r="BB28" s="387" t="s">
        <v>50</v>
      </c>
      <c r="BC28" s="387" t="s">
        <v>99</v>
      </c>
      <c r="BD28" s="387" t="s">
        <v>46</v>
      </c>
      <c r="BE28" s="483" t="s">
        <v>98</v>
      </c>
      <c r="BF28" s="484" t="s">
        <v>50</v>
      </c>
      <c r="BG28" s="483" t="s">
        <v>98</v>
      </c>
      <c r="BH28" s="484" t="s">
        <v>50</v>
      </c>
    </row>
    <row r="29" spans="1:60">
      <c r="G29" s="300"/>
      <c r="N29" s="108" t="str">
        <f t="shared" si="2"/>
        <v/>
      </c>
      <c r="O29" s="105" t="str">
        <f t="shared" si="3"/>
        <v/>
      </c>
      <c r="P29" s="109" t="str">
        <f t="shared" si="4"/>
        <v/>
      </c>
      <c r="R29" s="108" t="str">
        <f t="shared" si="5"/>
        <v/>
      </c>
      <c r="S29" s="105" t="str">
        <f t="shared" si="6"/>
        <v/>
      </c>
      <c r="T29" s="109" t="str">
        <f t="shared" si="7"/>
        <v/>
      </c>
      <c r="V29" s="123"/>
      <c r="W29" s="104"/>
      <c r="X29" s="133" t="str">
        <f t="array" ref="X29">IFERROR(IF(ROW(X24)&gt; COUNTA($T$6:$T$63), "",INDEX($T:$T, SMALL(IF(T$6:T$63&lt;&gt;"",
ROW($6:$63)), ROW(A24)))),"")</f>
        <v/>
      </c>
      <c r="Y29" s="300"/>
      <c r="AA29" s="298"/>
      <c r="AB29" s="90">
        <v>26</v>
      </c>
      <c r="AC29" s="316">
        <v>19</v>
      </c>
      <c r="AD29" s="121" t="s">
        <v>58</v>
      </c>
      <c r="AE29" s="311" t="s">
        <v>163</v>
      </c>
      <c r="AF29" s="316">
        <v>18</v>
      </c>
      <c r="AG29" s="121" t="s">
        <v>59</v>
      </c>
      <c r="AH29" s="312" t="s">
        <v>76</v>
      </c>
      <c r="AI29" s="316">
        <v>19</v>
      </c>
      <c r="AJ29" s="121" t="s">
        <v>58</v>
      </c>
      <c r="AK29" s="312" t="s">
        <v>89</v>
      </c>
      <c r="AL29" s="477">
        <v>18</v>
      </c>
      <c r="AM29" s="475" t="s">
        <v>59</v>
      </c>
      <c r="AN29" s="474" t="s">
        <v>74</v>
      </c>
      <c r="AO29" s="477">
        <v>18</v>
      </c>
      <c r="AP29" s="475" t="s">
        <v>59</v>
      </c>
      <c r="AQ29" s="474" t="s">
        <v>74</v>
      </c>
      <c r="AS29" s="298"/>
      <c r="AU29" s="91" t="str">
        <f t="shared" si="0"/>
        <v/>
      </c>
      <c r="AV29" s="90" t="str">
        <f t="shared" si="1"/>
        <v/>
      </c>
      <c r="AX29" s="297">
        <v>23</v>
      </c>
      <c r="AY29" s="387" t="s">
        <v>89</v>
      </c>
      <c r="AZ29" s="387" t="s">
        <v>62</v>
      </c>
      <c r="BA29" s="387" t="s">
        <v>86</v>
      </c>
      <c r="BB29" s="387" t="s">
        <v>136</v>
      </c>
      <c r="BC29" s="388" t="s">
        <v>100</v>
      </c>
      <c r="BD29" s="388" t="s">
        <v>162</v>
      </c>
      <c r="BE29" s="487" t="s">
        <v>99</v>
      </c>
      <c r="BF29" s="484" t="s">
        <v>67</v>
      </c>
      <c r="BG29" s="487" t="s">
        <v>99</v>
      </c>
      <c r="BH29" s="484" t="s">
        <v>67</v>
      </c>
    </row>
    <row r="30" spans="1:60">
      <c r="G30" s="300"/>
      <c r="N30" s="108" t="str">
        <f t="shared" si="2"/>
        <v/>
      </c>
      <c r="O30" s="105" t="str">
        <f t="shared" si="3"/>
        <v/>
      </c>
      <c r="P30" s="109" t="str">
        <f t="shared" si="4"/>
        <v/>
      </c>
      <c r="R30" s="108" t="str">
        <f t="shared" si="5"/>
        <v/>
      </c>
      <c r="S30" s="105" t="str">
        <f t="shared" si="6"/>
        <v/>
      </c>
      <c r="T30" s="109" t="str">
        <f t="shared" si="7"/>
        <v/>
      </c>
      <c r="V30" s="123"/>
      <c r="W30" s="104"/>
      <c r="X30" s="133" t="str">
        <f t="array" ref="X30">IFERROR(IF(ROW(X25)&gt; COUNTA($T$6:$T$63), "",INDEX($T:$T, SMALL(IF(T$6:T$63&lt;&gt;"",
ROW($6:$63)), ROW(A25)))),"")</f>
        <v/>
      </c>
      <c r="Y30" s="300"/>
      <c r="AA30" s="298"/>
      <c r="AB30" s="90">
        <v>27</v>
      </c>
      <c r="AC30" s="316">
        <v>20</v>
      </c>
      <c r="AD30" s="318" t="s">
        <v>63</v>
      </c>
      <c r="AE30" s="311" t="s">
        <v>87</v>
      </c>
      <c r="AF30" s="316">
        <v>18</v>
      </c>
      <c r="AG30" s="318" t="s">
        <v>59</v>
      </c>
      <c r="AH30" s="312" t="s">
        <v>59</v>
      </c>
      <c r="AI30" s="316">
        <v>19</v>
      </c>
      <c r="AJ30" s="318" t="s">
        <v>58</v>
      </c>
      <c r="AK30" s="312" t="s">
        <v>106</v>
      </c>
      <c r="AL30" s="477">
        <v>18</v>
      </c>
      <c r="AM30" s="479" t="s">
        <v>59</v>
      </c>
      <c r="AN30" s="476" t="s">
        <v>76</v>
      </c>
      <c r="AO30" s="477">
        <v>18</v>
      </c>
      <c r="AP30" s="479" t="s">
        <v>59</v>
      </c>
      <c r="AQ30" s="476" t="s">
        <v>76</v>
      </c>
      <c r="AS30" s="298"/>
      <c r="AU30" s="91" t="str">
        <f t="shared" si="0"/>
        <v/>
      </c>
      <c r="AV30" s="90" t="str">
        <f t="shared" si="1"/>
        <v/>
      </c>
      <c r="AX30" s="297">
        <v>24</v>
      </c>
      <c r="AY30" s="387" t="s">
        <v>89</v>
      </c>
      <c r="AZ30" s="387" t="s">
        <v>67</v>
      </c>
      <c r="BA30" s="387" t="s">
        <v>99</v>
      </c>
      <c r="BB30" s="387" t="s">
        <v>67</v>
      </c>
      <c r="BC30" s="388" t="s">
        <v>55</v>
      </c>
      <c r="BD30" s="388" t="s">
        <v>55</v>
      </c>
      <c r="BE30" s="483" t="s">
        <v>99</v>
      </c>
      <c r="BF30" s="484" t="s">
        <v>46</v>
      </c>
      <c r="BG30" s="483" t="s">
        <v>99</v>
      </c>
      <c r="BH30" s="484" t="s">
        <v>46</v>
      </c>
    </row>
    <row r="31" spans="1:60">
      <c r="G31" s="300"/>
      <c r="N31" s="108" t="str">
        <f t="shared" si="2"/>
        <v/>
      </c>
      <c r="O31" s="105" t="str">
        <f t="shared" si="3"/>
        <v/>
      </c>
      <c r="P31" s="109" t="str">
        <f t="shared" si="4"/>
        <v/>
      </c>
      <c r="R31" s="108" t="str">
        <f t="shared" si="5"/>
        <v/>
      </c>
      <c r="S31" s="105" t="str">
        <f t="shared" si="6"/>
        <v/>
      </c>
      <c r="T31" s="109" t="str">
        <f t="shared" si="7"/>
        <v/>
      </c>
      <c r="V31" s="123"/>
      <c r="W31" s="104"/>
      <c r="X31" s="133" t="str">
        <f t="array" ref="X31">IFERROR(IF(ROW(X26)&gt; COUNTA($T$6:$T$63), "",INDEX($T:$T, SMALL(IF(T$6:T$63&lt;&gt;"",
ROW($6:$63)), ROW(A26)))),"")</f>
        <v/>
      </c>
      <c r="Y31" s="300"/>
      <c r="AA31" s="298"/>
      <c r="AB31" s="90">
        <v>28</v>
      </c>
      <c r="AC31" s="316">
        <v>20</v>
      </c>
      <c r="AD31" s="318" t="s">
        <v>63</v>
      </c>
      <c r="AE31" s="311" t="s">
        <v>88</v>
      </c>
      <c r="AF31" s="316">
        <v>19</v>
      </c>
      <c r="AG31" s="318" t="s">
        <v>58</v>
      </c>
      <c r="AH31" s="312" t="s">
        <v>89</v>
      </c>
      <c r="AI31" s="316">
        <v>19</v>
      </c>
      <c r="AJ31" s="318" t="s">
        <v>58</v>
      </c>
      <c r="AK31" s="312" t="s">
        <v>101</v>
      </c>
      <c r="AL31" s="477">
        <v>18</v>
      </c>
      <c r="AM31" s="479" t="s">
        <v>59</v>
      </c>
      <c r="AN31" s="474" t="s">
        <v>470</v>
      </c>
      <c r="AO31" s="477">
        <v>18</v>
      </c>
      <c r="AP31" s="479" t="s">
        <v>59</v>
      </c>
      <c r="AQ31" s="474" t="s">
        <v>470</v>
      </c>
      <c r="AS31" s="298"/>
      <c r="AU31" s="91" t="str">
        <f t="shared" si="0"/>
        <v/>
      </c>
      <c r="AV31" s="90" t="str">
        <f t="shared" si="1"/>
        <v/>
      </c>
      <c r="AX31" s="297">
        <v>25</v>
      </c>
      <c r="AY31" s="387" t="s">
        <v>90</v>
      </c>
      <c r="AZ31" s="387" t="s">
        <v>135</v>
      </c>
      <c r="BA31" s="387" t="s">
        <v>99</v>
      </c>
      <c r="BB31" s="387" t="s">
        <v>46</v>
      </c>
      <c r="BC31" s="388" t="s">
        <v>88</v>
      </c>
      <c r="BD31" s="388" t="s">
        <v>162</v>
      </c>
      <c r="BE31" s="484" t="s">
        <v>100</v>
      </c>
      <c r="BF31" s="484" t="s">
        <v>162</v>
      </c>
      <c r="BG31" s="484" t="s">
        <v>100</v>
      </c>
      <c r="BH31" s="484" t="s">
        <v>162</v>
      </c>
    </row>
    <row r="32" spans="1:60">
      <c r="G32" s="300"/>
      <c r="N32" s="108" t="str">
        <f t="shared" si="2"/>
        <v/>
      </c>
      <c r="O32" s="105" t="str">
        <f t="shared" si="3"/>
        <v/>
      </c>
      <c r="P32" s="109" t="str">
        <f t="shared" si="4"/>
        <v/>
      </c>
      <c r="R32" s="108" t="str">
        <f t="shared" si="5"/>
        <v/>
      </c>
      <c r="S32" s="105" t="str">
        <f t="shared" si="6"/>
        <v/>
      </c>
      <c r="T32" s="109" t="str">
        <f t="shared" si="7"/>
        <v/>
      </c>
      <c r="V32" s="123"/>
      <c r="W32" s="104"/>
      <c r="X32" s="133" t="str">
        <f t="array" ref="X32">IFERROR(IF(ROW(X27)&gt; COUNTA($T$6:$T$63), "",INDEX($T:$T, SMALL(IF(T$6:T$63&lt;&gt;"",
ROW($6:$63)), ROW(A27)))),"")</f>
        <v/>
      </c>
      <c r="Y32" s="300"/>
      <c r="AA32" s="298"/>
      <c r="AB32" s="90">
        <v>29</v>
      </c>
      <c r="AC32" s="316">
        <v>21</v>
      </c>
      <c r="AD32" s="121" t="s">
        <v>61</v>
      </c>
      <c r="AE32" s="311" t="s">
        <v>84</v>
      </c>
      <c r="AF32" s="316">
        <v>19</v>
      </c>
      <c r="AG32" s="121" t="s">
        <v>58</v>
      </c>
      <c r="AH32" s="312" t="s">
        <v>164</v>
      </c>
      <c r="AI32" s="316">
        <v>19</v>
      </c>
      <c r="AJ32" s="121" t="s">
        <v>58</v>
      </c>
      <c r="AK32" s="312" t="s">
        <v>102</v>
      </c>
      <c r="AL32" s="477">
        <v>18</v>
      </c>
      <c r="AM32" s="475" t="s">
        <v>59</v>
      </c>
      <c r="AN32" s="474" t="s">
        <v>59</v>
      </c>
      <c r="AO32" s="477">
        <v>18</v>
      </c>
      <c r="AP32" s="475" t="s">
        <v>59</v>
      </c>
      <c r="AQ32" s="474" t="s">
        <v>59</v>
      </c>
      <c r="AS32" s="298"/>
      <c r="AU32" s="91" t="str">
        <f t="shared" si="0"/>
        <v/>
      </c>
      <c r="AV32" s="90" t="str">
        <f t="shared" si="1"/>
        <v/>
      </c>
      <c r="AX32" s="297">
        <v>26</v>
      </c>
      <c r="AY32" s="387" t="s">
        <v>60</v>
      </c>
      <c r="AZ32" s="387" t="s">
        <v>60</v>
      </c>
      <c r="BA32" s="387" t="s">
        <v>100</v>
      </c>
      <c r="BB32" s="388" t="s">
        <v>162</v>
      </c>
      <c r="BC32" s="389" t="s">
        <v>111</v>
      </c>
      <c r="BD32" s="387" t="s">
        <v>95</v>
      </c>
      <c r="BE32" s="483" t="s">
        <v>55</v>
      </c>
      <c r="BF32" s="484" t="s">
        <v>55</v>
      </c>
      <c r="BG32" s="483" t="s">
        <v>55</v>
      </c>
      <c r="BH32" s="484" t="s">
        <v>55</v>
      </c>
    </row>
    <row r="33" spans="7:60">
      <c r="G33" s="300"/>
      <c r="N33" s="108" t="str">
        <f t="shared" si="2"/>
        <v/>
      </c>
      <c r="O33" s="105" t="str">
        <f t="shared" si="3"/>
        <v/>
      </c>
      <c r="P33" s="109" t="str">
        <f t="shared" si="4"/>
        <v/>
      </c>
      <c r="R33" s="108" t="str">
        <f t="shared" si="5"/>
        <v/>
      </c>
      <c r="S33" s="105" t="str">
        <f t="shared" si="6"/>
        <v/>
      </c>
      <c r="T33" s="109" t="str">
        <f t="shared" si="7"/>
        <v/>
      </c>
      <c r="V33" s="123"/>
      <c r="W33" s="104"/>
      <c r="X33" s="133" t="str">
        <f t="array" ref="X33">IFERROR(IF(ROW(X28)&gt; COUNTA($T$6:$T$63), "",INDEX($T:$T, SMALL(IF(T$6:T$63&lt;&gt;"",
ROW($6:$63)), ROW(A28)))),"")</f>
        <v/>
      </c>
      <c r="Y33" s="300"/>
      <c r="AA33" s="298"/>
      <c r="AB33" s="90">
        <v>30</v>
      </c>
      <c r="AC33" s="316">
        <v>21</v>
      </c>
      <c r="AD33" s="121" t="s">
        <v>61</v>
      </c>
      <c r="AE33" s="311" t="s">
        <v>163</v>
      </c>
      <c r="AF33" s="316">
        <v>19</v>
      </c>
      <c r="AG33" s="121" t="s">
        <v>58</v>
      </c>
      <c r="AH33" s="312" t="s">
        <v>101</v>
      </c>
      <c r="AI33" s="316">
        <v>20</v>
      </c>
      <c r="AJ33" s="121" t="s">
        <v>63</v>
      </c>
      <c r="AK33" s="312" t="s">
        <v>92</v>
      </c>
      <c r="AL33" s="477">
        <v>19</v>
      </c>
      <c r="AM33" s="475" t="s">
        <v>58</v>
      </c>
      <c r="AN33" s="474" t="s">
        <v>89</v>
      </c>
      <c r="AO33" s="477">
        <v>19</v>
      </c>
      <c r="AP33" s="475" t="s">
        <v>58</v>
      </c>
      <c r="AQ33" s="474" t="s">
        <v>89</v>
      </c>
      <c r="AS33" s="298"/>
      <c r="AU33" s="91" t="str">
        <f t="shared" si="0"/>
        <v/>
      </c>
      <c r="AV33" s="90" t="str">
        <f t="shared" si="1"/>
        <v/>
      </c>
      <c r="AX33" s="297">
        <v>27</v>
      </c>
      <c r="AY33" s="387" t="s">
        <v>59</v>
      </c>
      <c r="AZ33" s="387" t="s">
        <v>59</v>
      </c>
      <c r="BA33" s="387" t="s">
        <v>87</v>
      </c>
      <c r="BB33" s="388" t="s">
        <v>162</v>
      </c>
      <c r="BC33" s="387" t="s">
        <v>89</v>
      </c>
      <c r="BD33" s="387" t="s">
        <v>58</v>
      </c>
      <c r="BE33" s="483" t="s">
        <v>111</v>
      </c>
      <c r="BF33" s="484" t="s">
        <v>95</v>
      </c>
      <c r="BG33" s="483" t="s">
        <v>111</v>
      </c>
      <c r="BH33" s="484" t="s">
        <v>95</v>
      </c>
    </row>
    <row r="34" spans="7:60">
      <c r="G34" s="300"/>
      <c r="N34" s="108" t="str">
        <f t="shared" si="2"/>
        <v/>
      </c>
      <c r="O34" s="105" t="str">
        <f t="shared" si="3"/>
        <v/>
      </c>
      <c r="P34" s="109" t="str">
        <f t="shared" si="4"/>
        <v/>
      </c>
      <c r="R34" s="108" t="str">
        <f t="shared" si="5"/>
        <v/>
      </c>
      <c r="S34" s="105" t="str">
        <f t="shared" si="6"/>
        <v/>
      </c>
      <c r="T34" s="109" t="str">
        <f t="shared" si="7"/>
        <v/>
      </c>
      <c r="V34" s="123"/>
      <c r="W34" s="104"/>
      <c r="X34" s="133" t="str">
        <f t="array" ref="X34">IFERROR(IF(ROW(X29)&gt; COUNTA($T$6:$T$63), "",INDEX($T:$T, SMALL(IF(T$6:T$63&lt;&gt;"",
ROW($6:$63)), ROW(A29)))),"")</f>
        <v/>
      </c>
      <c r="Y34" s="300"/>
      <c r="AA34" s="298"/>
      <c r="AB34" s="90">
        <v>31</v>
      </c>
      <c r="AC34" s="316">
        <v>23</v>
      </c>
      <c r="AD34" s="121" t="s">
        <v>204</v>
      </c>
      <c r="AE34" s="311" t="s">
        <v>83</v>
      </c>
      <c r="AF34" s="316">
        <v>19</v>
      </c>
      <c r="AG34" s="121" t="s">
        <v>58</v>
      </c>
      <c r="AH34" s="312" t="s">
        <v>102</v>
      </c>
      <c r="AI34" s="316">
        <v>20</v>
      </c>
      <c r="AJ34" s="121" t="s">
        <v>63</v>
      </c>
      <c r="AK34" s="312" t="s">
        <v>100</v>
      </c>
      <c r="AL34" s="477">
        <v>19</v>
      </c>
      <c r="AM34" s="475" t="s">
        <v>58</v>
      </c>
      <c r="AN34" s="474" t="s">
        <v>471</v>
      </c>
      <c r="AO34" s="477">
        <v>19</v>
      </c>
      <c r="AP34" s="475" t="s">
        <v>58</v>
      </c>
      <c r="AQ34" s="474" t="s">
        <v>471</v>
      </c>
      <c r="AS34" s="298"/>
      <c r="AU34" s="91" t="str">
        <f t="shared" si="0"/>
        <v/>
      </c>
      <c r="AV34" s="90" t="str">
        <f t="shared" si="1"/>
        <v/>
      </c>
      <c r="AX34" s="297">
        <v>28</v>
      </c>
      <c r="AY34" s="387" t="s">
        <v>163</v>
      </c>
      <c r="AZ34" s="387" t="s">
        <v>58</v>
      </c>
      <c r="BA34" s="387" t="s">
        <v>55</v>
      </c>
      <c r="BB34" s="387" t="s">
        <v>55</v>
      </c>
      <c r="BC34" s="387" t="s">
        <v>89</v>
      </c>
      <c r="BD34" s="387" t="s">
        <v>62</v>
      </c>
      <c r="BE34" s="483" t="s">
        <v>89</v>
      </c>
      <c r="BF34" s="484" t="s">
        <v>58</v>
      </c>
      <c r="BG34" s="483" t="s">
        <v>89</v>
      </c>
      <c r="BH34" s="484" t="s">
        <v>58</v>
      </c>
    </row>
    <row r="35" spans="7:60">
      <c r="G35" s="300"/>
      <c r="N35" s="108" t="str">
        <f t="shared" si="2"/>
        <v/>
      </c>
      <c r="O35" s="105" t="str">
        <f t="shared" si="3"/>
        <v/>
      </c>
      <c r="P35" s="109" t="str">
        <f t="shared" si="4"/>
        <v/>
      </c>
      <c r="R35" s="108" t="str">
        <f t="shared" si="5"/>
        <v/>
      </c>
      <c r="S35" s="105" t="str">
        <f t="shared" si="6"/>
        <v/>
      </c>
      <c r="T35" s="109" t="str">
        <f t="shared" si="7"/>
        <v/>
      </c>
      <c r="V35" s="123"/>
      <c r="W35" s="104"/>
      <c r="X35" s="133" t="str">
        <f t="array" ref="X35">IFERROR(IF(ROW(X30)&gt; COUNTA($T$6:$T$63), "",INDEX($T:$T, SMALL(IF(T$6:T$63&lt;&gt;"",
ROW($6:$63)), ROW(A30)))),"")</f>
        <v/>
      </c>
      <c r="Y35" s="300"/>
      <c r="AA35" s="298"/>
      <c r="AB35" s="90">
        <v>32</v>
      </c>
      <c r="AC35" s="316">
        <v>23</v>
      </c>
      <c r="AD35" s="121" t="s">
        <v>204</v>
      </c>
      <c r="AE35" s="311" t="s">
        <v>86</v>
      </c>
      <c r="AF35" s="316">
        <v>20</v>
      </c>
      <c r="AG35" s="121" t="s">
        <v>63</v>
      </c>
      <c r="AH35" s="312" t="s">
        <v>88</v>
      </c>
      <c r="AI35" s="316">
        <v>20</v>
      </c>
      <c r="AJ35" s="121" t="s">
        <v>63</v>
      </c>
      <c r="AK35" s="312" t="s">
        <v>87</v>
      </c>
      <c r="AL35" s="477">
        <v>19</v>
      </c>
      <c r="AM35" s="475" t="s">
        <v>58</v>
      </c>
      <c r="AN35" s="474" t="s">
        <v>106</v>
      </c>
      <c r="AO35" s="477">
        <v>19</v>
      </c>
      <c r="AP35" s="475" t="s">
        <v>58</v>
      </c>
      <c r="AQ35" s="474" t="s">
        <v>106</v>
      </c>
      <c r="AS35" s="298"/>
      <c r="AU35" s="91" t="str">
        <f t="shared" si="0"/>
        <v/>
      </c>
      <c r="AV35" s="90" t="str">
        <f t="shared" si="1"/>
        <v/>
      </c>
      <c r="AX35" s="297">
        <v>29</v>
      </c>
      <c r="AY35" s="387" t="s">
        <v>163</v>
      </c>
      <c r="AZ35" s="387" t="s">
        <v>61</v>
      </c>
      <c r="BA35" s="387" t="s">
        <v>88</v>
      </c>
      <c r="BB35" s="387" t="s">
        <v>87</v>
      </c>
      <c r="BC35" s="387" t="s">
        <v>89</v>
      </c>
      <c r="BD35" s="387" t="s">
        <v>67</v>
      </c>
      <c r="BE35" s="483" t="s">
        <v>89</v>
      </c>
      <c r="BF35" s="484" t="s">
        <v>62</v>
      </c>
      <c r="BG35" s="483" t="s">
        <v>89</v>
      </c>
      <c r="BH35" s="484" t="s">
        <v>62</v>
      </c>
    </row>
    <row r="36" spans="7:60">
      <c r="G36" s="300"/>
      <c r="N36" s="108" t="str">
        <f t="shared" si="2"/>
        <v/>
      </c>
      <c r="O36" s="105" t="str">
        <f t="shared" si="3"/>
        <v/>
      </c>
      <c r="P36" s="109" t="str">
        <f t="shared" si="4"/>
        <v/>
      </c>
      <c r="R36" s="108" t="str">
        <f t="shared" si="5"/>
        <v/>
      </c>
      <c r="S36" s="105" t="str">
        <f t="shared" si="6"/>
        <v/>
      </c>
      <c r="T36" s="109" t="str">
        <f t="shared" si="7"/>
        <v/>
      </c>
      <c r="V36" s="123"/>
      <c r="W36" s="104"/>
      <c r="X36" s="133" t="str">
        <f t="array" ref="X36">IFERROR(IF(ROW(X31)&gt; COUNTA($T$6:$T$63), "",INDEX($T:$T, SMALL(IF(T$6:T$63&lt;&gt;"",
ROW($6:$63)), ROW(A31)))),"")</f>
        <v/>
      </c>
      <c r="Y36" s="300"/>
      <c r="AA36" s="298"/>
      <c r="AB36" s="90">
        <v>33</v>
      </c>
      <c r="AC36" s="316">
        <v>23</v>
      </c>
      <c r="AD36" s="121" t="s">
        <v>204</v>
      </c>
      <c r="AE36" s="311" t="s">
        <v>167</v>
      </c>
      <c r="AF36" s="316">
        <v>20</v>
      </c>
      <c r="AG36" s="121" t="s">
        <v>63</v>
      </c>
      <c r="AH36" s="312" t="s">
        <v>92</v>
      </c>
      <c r="AI36" s="316">
        <v>20</v>
      </c>
      <c r="AJ36" s="121" t="s">
        <v>63</v>
      </c>
      <c r="AK36" s="312" t="s">
        <v>88</v>
      </c>
      <c r="AL36" s="477">
        <v>19</v>
      </c>
      <c r="AM36" s="475" t="s">
        <v>58</v>
      </c>
      <c r="AN36" s="474" t="s">
        <v>102</v>
      </c>
      <c r="AO36" s="477">
        <v>19</v>
      </c>
      <c r="AP36" s="475" t="s">
        <v>58</v>
      </c>
      <c r="AQ36" s="474" t="s">
        <v>102</v>
      </c>
      <c r="AS36" s="298"/>
      <c r="AU36" s="91" t="str">
        <f t="shared" si="0"/>
        <v/>
      </c>
      <c r="AV36" s="90" t="str">
        <f t="shared" si="1"/>
        <v/>
      </c>
      <c r="AX36" s="297">
        <v>30</v>
      </c>
      <c r="AY36" s="387" t="s">
        <v>163</v>
      </c>
      <c r="AZ36" s="387" t="s">
        <v>49</v>
      </c>
      <c r="BA36" s="387" t="s">
        <v>56</v>
      </c>
      <c r="BB36" s="387" t="s">
        <v>56</v>
      </c>
      <c r="BC36" s="387" t="s">
        <v>169</v>
      </c>
      <c r="BD36" s="387" t="s">
        <v>135</v>
      </c>
      <c r="BE36" s="483" t="s">
        <v>89</v>
      </c>
      <c r="BF36" s="484" t="s">
        <v>67</v>
      </c>
      <c r="BG36" s="483" t="s">
        <v>89</v>
      </c>
      <c r="BH36" s="484" t="s">
        <v>67</v>
      </c>
    </row>
    <row r="37" spans="7:60">
      <c r="G37" s="300"/>
      <c r="N37" s="108" t="str">
        <f t="shared" si="2"/>
        <v/>
      </c>
      <c r="O37" s="105" t="str">
        <f t="shared" si="3"/>
        <v/>
      </c>
      <c r="P37" s="109" t="str">
        <f t="shared" si="4"/>
        <v/>
      </c>
      <c r="R37" s="108" t="str">
        <f t="shared" si="5"/>
        <v/>
      </c>
      <c r="S37" s="105" t="str">
        <f t="shared" si="6"/>
        <v/>
      </c>
      <c r="T37" s="109" t="str">
        <f t="shared" si="7"/>
        <v/>
      </c>
      <c r="V37" s="123"/>
      <c r="W37" s="104"/>
      <c r="X37" s="133" t="str">
        <f t="array" ref="X37">IFERROR(IF(ROW(X32)&gt; COUNTA($T$6:$T$63), "",INDEX($T:$T, SMALL(IF(T$6:T$63&lt;&gt;"",
ROW($6:$63)), ROW(A32)))),"")</f>
        <v/>
      </c>
      <c r="Y37" s="300"/>
      <c r="AA37" s="298"/>
      <c r="AB37" s="90">
        <v>34</v>
      </c>
      <c r="AC37" s="316">
        <v>24</v>
      </c>
      <c r="AD37" s="121" t="s">
        <v>65</v>
      </c>
      <c r="AE37" s="311" t="s">
        <v>78</v>
      </c>
      <c r="AF37" s="316">
        <v>20</v>
      </c>
      <c r="AG37" s="121" t="s">
        <v>63</v>
      </c>
      <c r="AH37" s="312" t="s">
        <v>100</v>
      </c>
      <c r="AI37" s="316">
        <v>21</v>
      </c>
      <c r="AJ37" s="121" t="s">
        <v>61</v>
      </c>
      <c r="AK37" s="312" t="s">
        <v>97</v>
      </c>
      <c r="AL37" s="477">
        <v>20</v>
      </c>
      <c r="AM37" s="475" t="s">
        <v>63</v>
      </c>
      <c r="AN37" s="474" t="s">
        <v>100</v>
      </c>
      <c r="AO37" s="477">
        <v>20</v>
      </c>
      <c r="AP37" s="475" t="s">
        <v>63</v>
      </c>
      <c r="AQ37" s="474" t="s">
        <v>100</v>
      </c>
      <c r="AS37" s="298"/>
      <c r="AU37" s="91" t="str">
        <f t="shared" ref="AU37:AU56" si="8">IFERROR(IF(HLOOKUP($H$5,$AY$4:$BF$63,AX37,FALSE)="","",HLOOKUP($H$5,$AY$4:$BF$63,AX37,FALSE)),"")</f>
        <v/>
      </c>
      <c r="AV37" s="90" t="str">
        <f t="shared" ref="AV37:AV56" si="9">IFERROR(IF(HLOOKUP($I$5,$AY$4:$BF$63,AX37,FALSE)="","",HLOOKUP($I$5,$AY$4:$BF$63,AX37,FALSE)),"")</f>
        <v/>
      </c>
      <c r="AX37" s="297">
        <v>31</v>
      </c>
      <c r="AY37" s="387" t="s">
        <v>91</v>
      </c>
      <c r="AZ37" s="387" t="s">
        <v>50</v>
      </c>
      <c r="BA37" s="387" t="s">
        <v>89</v>
      </c>
      <c r="BB37" s="387" t="s">
        <v>58</v>
      </c>
      <c r="BC37" s="388" t="s">
        <v>59</v>
      </c>
      <c r="BD37" s="388" t="s">
        <v>59</v>
      </c>
      <c r="BE37" s="486" t="s">
        <v>471</v>
      </c>
      <c r="BF37" s="484" t="s">
        <v>58</v>
      </c>
      <c r="BG37" s="486" t="s">
        <v>471</v>
      </c>
      <c r="BH37" s="484" t="s">
        <v>58</v>
      </c>
    </row>
    <row r="38" spans="7:60">
      <c r="G38" s="300"/>
      <c r="N38" s="108" t="str">
        <f t="shared" si="2"/>
        <v/>
      </c>
      <c r="O38" s="105" t="str">
        <f t="shared" si="3"/>
        <v/>
      </c>
      <c r="P38" s="109" t="str">
        <f t="shared" si="4"/>
        <v/>
      </c>
      <c r="R38" s="108" t="str">
        <f t="shared" si="5"/>
        <v/>
      </c>
      <c r="S38" s="105" t="str">
        <f t="shared" si="6"/>
        <v/>
      </c>
      <c r="T38" s="109" t="str">
        <f t="shared" si="7"/>
        <v/>
      </c>
      <c r="V38" s="123"/>
      <c r="W38" s="104"/>
      <c r="X38" s="133" t="str">
        <f t="array" ref="X38">IFERROR(IF(ROW(X33)&gt; COUNTA($T$6:$T$63), "",INDEX($T:$T, SMALL(IF(T$6:T$63&lt;&gt;"",
ROW($6:$63)), ROW(A33)))),"")</f>
        <v/>
      </c>
      <c r="Y38" s="300"/>
      <c r="AA38" s="298"/>
      <c r="AB38" s="90">
        <v>35</v>
      </c>
      <c r="AC38" s="316">
        <v>25</v>
      </c>
      <c r="AD38" s="121" t="s">
        <v>66</v>
      </c>
      <c r="AE38" s="311" t="s">
        <v>66</v>
      </c>
      <c r="AF38" s="316">
        <v>20</v>
      </c>
      <c r="AG38" s="121" t="s">
        <v>63</v>
      </c>
      <c r="AH38" s="312" t="s">
        <v>87</v>
      </c>
      <c r="AI38" s="316">
        <v>21</v>
      </c>
      <c r="AJ38" s="121" t="s">
        <v>61</v>
      </c>
      <c r="AK38" s="312" t="s">
        <v>106</v>
      </c>
      <c r="AL38" s="477">
        <v>21</v>
      </c>
      <c r="AM38" s="475" t="s">
        <v>61</v>
      </c>
      <c r="AN38" s="474" t="s">
        <v>60</v>
      </c>
      <c r="AO38" s="477">
        <v>21</v>
      </c>
      <c r="AP38" s="475" t="s">
        <v>61</v>
      </c>
      <c r="AQ38" s="474" t="s">
        <v>60</v>
      </c>
      <c r="AS38" s="298"/>
      <c r="AU38" s="91" t="str">
        <f t="shared" si="8"/>
        <v/>
      </c>
      <c r="AV38" s="90" t="str">
        <f t="shared" si="9"/>
        <v/>
      </c>
      <c r="AX38" s="297">
        <v>32</v>
      </c>
      <c r="AY38" s="387" t="s">
        <v>167</v>
      </c>
      <c r="AZ38" s="387" t="s">
        <v>136</v>
      </c>
      <c r="BA38" s="387" t="s">
        <v>89</v>
      </c>
      <c r="BB38" s="387" t="s">
        <v>62</v>
      </c>
      <c r="BC38" s="388" t="s">
        <v>106</v>
      </c>
      <c r="BD38" s="387" t="s">
        <v>58</v>
      </c>
      <c r="BE38" s="483" t="s">
        <v>169</v>
      </c>
      <c r="BF38" s="484" t="s">
        <v>135</v>
      </c>
      <c r="BG38" s="483" t="s">
        <v>169</v>
      </c>
      <c r="BH38" s="484" t="s">
        <v>135</v>
      </c>
    </row>
    <row r="39" spans="7:60">
      <c r="G39" s="300"/>
      <c r="N39" s="108" t="str">
        <f t="shared" si="2"/>
        <v/>
      </c>
      <c r="O39" s="105" t="str">
        <f t="shared" si="3"/>
        <v/>
      </c>
      <c r="P39" s="109" t="str">
        <f t="shared" si="4"/>
        <v/>
      </c>
      <c r="R39" s="108" t="str">
        <f t="shared" si="5"/>
        <v/>
      </c>
      <c r="S39" s="105" t="str">
        <f t="shared" si="6"/>
        <v/>
      </c>
      <c r="T39" s="109" t="str">
        <f t="shared" si="7"/>
        <v/>
      </c>
      <c r="V39" s="123"/>
      <c r="W39" s="104"/>
      <c r="X39" s="133" t="str">
        <f t="array" ref="X39">IFERROR(IF(ROW(X34)&gt; COUNTA($T$6:$T$63), "",INDEX($T:$T, SMALL(IF(T$6:T$63&lt;&gt;"",
ROW($6:$63)), ROW(A34)))),"")</f>
        <v/>
      </c>
      <c r="Y39" s="300"/>
      <c r="AA39" s="298"/>
      <c r="AB39" s="90">
        <v>36</v>
      </c>
      <c r="AC39" s="316">
        <v>26</v>
      </c>
      <c r="AD39" s="121" t="s">
        <v>67</v>
      </c>
      <c r="AE39" s="311" t="s">
        <v>89</v>
      </c>
      <c r="AF39" s="316">
        <v>21</v>
      </c>
      <c r="AG39" s="121" t="s">
        <v>61</v>
      </c>
      <c r="AH39" s="312" t="s">
        <v>84</v>
      </c>
      <c r="AI39" s="316">
        <v>21</v>
      </c>
      <c r="AJ39" s="121" t="s">
        <v>61</v>
      </c>
      <c r="AK39" s="312" t="s">
        <v>102</v>
      </c>
      <c r="AL39" s="477">
        <v>21</v>
      </c>
      <c r="AM39" s="475" t="s">
        <v>61</v>
      </c>
      <c r="AN39" s="474" t="s">
        <v>106</v>
      </c>
      <c r="AO39" s="477">
        <v>21</v>
      </c>
      <c r="AP39" s="475" t="s">
        <v>61</v>
      </c>
      <c r="AQ39" s="474" t="s">
        <v>106</v>
      </c>
      <c r="AS39" s="298"/>
      <c r="AU39" s="91" t="str">
        <f t="shared" si="8"/>
        <v/>
      </c>
      <c r="AV39" s="90" t="str">
        <f t="shared" si="9"/>
        <v/>
      </c>
      <c r="AX39" s="297">
        <v>33</v>
      </c>
      <c r="AY39" s="387" t="s">
        <v>66</v>
      </c>
      <c r="AZ39" s="387" t="s">
        <v>66</v>
      </c>
      <c r="BA39" s="387" t="s">
        <v>89</v>
      </c>
      <c r="BB39" s="387" t="s">
        <v>67</v>
      </c>
      <c r="BC39" s="388" t="s">
        <v>106</v>
      </c>
      <c r="BD39" s="387" t="s">
        <v>61</v>
      </c>
      <c r="BE39" s="483" t="s">
        <v>60</v>
      </c>
      <c r="BF39" s="484" t="s">
        <v>60</v>
      </c>
      <c r="BG39" s="483" t="s">
        <v>60</v>
      </c>
      <c r="BH39" s="484" t="s">
        <v>60</v>
      </c>
    </row>
    <row r="40" spans="7:60">
      <c r="G40" s="300"/>
      <c r="N40" s="108" t="str">
        <f t="shared" si="2"/>
        <v/>
      </c>
      <c r="O40" s="105" t="str">
        <f t="shared" si="3"/>
        <v/>
      </c>
      <c r="P40" s="109" t="str">
        <f t="shared" si="4"/>
        <v/>
      </c>
      <c r="R40" s="108" t="str">
        <f t="shared" si="5"/>
        <v/>
      </c>
      <c r="S40" s="105" t="str">
        <f t="shared" si="6"/>
        <v/>
      </c>
      <c r="T40" s="109" t="str">
        <f t="shared" si="7"/>
        <v/>
      </c>
      <c r="V40" s="123"/>
      <c r="W40" s="104"/>
      <c r="X40" s="133" t="str">
        <f t="array" ref="X40">IFERROR(IF(ROW(X35)&gt; COUNTA($T$6:$T$63), "",INDEX($T:$T, SMALL(IF(T$6:T$63&lt;&gt;"",
ROW($6:$63)), ROW(A35)))),"")</f>
        <v/>
      </c>
      <c r="Y40" s="300"/>
      <c r="AA40" s="298"/>
      <c r="AB40" s="90">
        <v>37</v>
      </c>
      <c r="AC40" s="316">
        <v>26</v>
      </c>
      <c r="AD40" s="121" t="s">
        <v>67</v>
      </c>
      <c r="AE40" s="311" t="s">
        <v>67</v>
      </c>
      <c r="AF40" s="316">
        <v>21</v>
      </c>
      <c r="AG40" s="121" t="s">
        <v>61</v>
      </c>
      <c r="AH40" s="312" t="s">
        <v>97</v>
      </c>
      <c r="AI40" s="316">
        <v>22</v>
      </c>
      <c r="AJ40" s="121" t="s">
        <v>64</v>
      </c>
      <c r="AK40" s="312" t="s">
        <v>108</v>
      </c>
      <c r="AL40" s="477">
        <v>21</v>
      </c>
      <c r="AM40" s="475" t="s">
        <v>61</v>
      </c>
      <c r="AN40" s="474" t="s">
        <v>102</v>
      </c>
      <c r="AO40" s="477">
        <v>21</v>
      </c>
      <c r="AP40" s="475" t="s">
        <v>61</v>
      </c>
      <c r="AQ40" s="474" t="s">
        <v>102</v>
      </c>
      <c r="AS40" s="298"/>
      <c r="AU40" s="91" t="str">
        <f t="shared" si="8"/>
        <v/>
      </c>
      <c r="AV40" s="90" t="str">
        <f t="shared" si="9"/>
        <v/>
      </c>
      <c r="AX40" s="297">
        <v>34</v>
      </c>
      <c r="AY40" s="387" t="s">
        <v>67</v>
      </c>
      <c r="AZ40" s="387" t="s">
        <v>67</v>
      </c>
      <c r="BA40" s="387" t="s">
        <v>90</v>
      </c>
      <c r="BB40" s="387" t="s">
        <v>135</v>
      </c>
      <c r="BC40" s="388" t="s">
        <v>106</v>
      </c>
      <c r="BD40" s="387" t="s">
        <v>49</v>
      </c>
      <c r="BE40" s="483" t="s">
        <v>60</v>
      </c>
      <c r="BF40" s="484" t="s">
        <v>67</v>
      </c>
      <c r="BG40" s="483" t="s">
        <v>60</v>
      </c>
      <c r="BH40" s="484" t="s">
        <v>67</v>
      </c>
    </row>
    <row r="41" spans="7:60">
      <c r="G41" s="300"/>
      <c r="N41" s="108" t="str">
        <f t="shared" si="2"/>
        <v/>
      </c>
      <c r="O41" s="105" t="str">
        <f t="shared" si="3"/>
        <v/>
      </c>
      <c r="P41" s="109" t="str">
        <f t="shared" si="4"/>
        <v/>
      </c>
      <c r="R41" s="108" t="str">
        <f t="shared" si="5"/>
        <v/>
      </c>
      <c r="S41" s="105" t="str">
        <f t="shared" si="6"/>
        <v/>
      </c>
      <c r="T41" s="109" t="str">
        <f t="shared" si="7"/>
        <v/>
      </c>
      <c r="V41" s="123"/>
      <c r="W41" s="104"/>
      <c r="X41" s="133" t="str">
        <f t="array" ref="X41">IFERROR(IF(ROW(X36)&gt; COUNTA($T$6:$T$63), "",INDEX($T:$T, SMALL(IF(T$6:T$63&lt;&gt;"",
ROW($6:$63)), ROW(A36)))),"")</f>
        <v/>
      </c>
      <c r="Y41" s="300"/>
      <c r="AA41" s="298"/>
      <c r="AB41" s="90">
        <v>38</v>
      </c>
      <c r="AC41" s="319"/>
      <c r="AD41" s="286"/>
      <c r="AE41" s="320"/>
      <c r="AF41" s="319">
        <v>21</v>
      </c>
      <c r="AG41" s="286" t="s">
        <v>61</v>
      </c>
      <c r="AH41" s="321" t="s">
        <v>164</v>
      </c>
      <c r="AI41" s="316">
        <v>23</v>
      </c>
      <c r="AJ41" s="121" t="s">
        <v>204</v>
      </c>
      <c r="AK41" s="312" t="s">
        <v>94</v>
      </c>
      <c r="AL41" s="477">
        <v>22</v>
      </c>
      <c r="AM41" s="480" t="s">
        <v>64</v>
      </c>
      <c r="AN41" s="481" t="s">
        <v>108</v>
      </c>
      <c r="AO41" s="477">
        <v>22</v>
      </c>
      <c r="AP41" s="480" t="s">
        <v>64</v>
      </c>
      <c r="AQ41" s="481" t="s">
        <v>108</v>
      </c>
      <c r="AS41" s="298"/>
      <c r="AU41" s="91" t="str">
        <f t="shared" si="8"/>
        <v/>
      </c>
      <c r="AV41" s="90" t="str">
        <f t="shared" si="9"/>
        <v/>
      </c>
      <c r="AX41" s="297">
        <v>35</v>
      </c>
      <c r="AY41" s="390"/>
      <c r="AZ41" s="15"/>
      <c r="BA41" s="387" t="s">
        <v>60</v>
      </c>
      <c r="BB41" s="387" t="s">
        <v>60</v>
      </c>
      <c r="BC41" s="388" t="s">
        <v>107</v>
      </c>
      <c r="BD41" s="387" t="s">
        <v>62</v>
      </c>
      <c r="BE41" s="483" t="s">
        <v>60</v>
      </c>
      <c r="BF41" s="484" t="s">
        <v>61</v>
      </c>
      <c r="BG41" s="483" t="s">
        <v>60</v>
      </c>
      <c r="BH41" s="484" t="s">
        <v>61</v>
      </c>
    </row>
    <row r="42" spans="7:60">
      <c r="G42" s="300"/>
      <c r="N42" s="108" t="str">
        <f t="shared" si="2"/>
        <v/>
      </c>
      <c r="O42" s="105" t="str">
        <f t="shared" si="3"/>
        <v/>
      </c>
      <c r="P42" s="109" t="str">
        <f t="shared" si="4"/>
        <v/>
      </c>
      <c r="R42" s="108" t="str">
        <f t="shared" si="5"/>
        <v/>
      </c>
      <c r="S42" s="105" t="str">
        <f t="shared" si="6"/>
        <v/>
      </c>
      <c r="T42" s="109" t="str">
        <f t="shared" si="7"/>
        <v/>
      </c>
      <c r="V42" s="123"/>
      <c r="W42" s="104"/>
      <c r="X42" s="133" t="str">
        <f t="array" ref="X42">IFERROR(IF(ROW(X37)&gt; COUNTA($T$6:$T$63), "",INDEX($T:$T, SMALL(IF(T$6:T$63&lt;&gt;"",
ROW($6:$63)), ROW(A37)))),"")</f>
        <v/>
      </c>
      <c r="Y42" s="300"/>
      <c r="AA42" s="298"/>
      <c r="AB42" s="90">
        <v>39</v>
      </c>
      <c r="AC42" s="319"/>
      <c r="AD42" s="286"/>
      <c r="AE42" s="320"/>
      <c r="AF42" s="319">
        <v>21</v>
      </c>
      <c r="AG42" s="286" t="s">
        <v>61</v>
      </c>
      <c r="AH42" s="321" t="s">
        <v>102</v>
      </c>
      <c r="AI42" s="319">
        <v>23</v>
      </c>
      <c r="AJ42" s="286" t="s">
        <v>204</v>
      </c>
      <c r="AK42" s="321" t="s">
        <v>96</v>
      </c>
      <c r="AL42" s="477">
        <v>23</v>
      </c>
      <c r="AM42" s="480" t="s">
        <v>204</v>
      </c>
      <c r="AN42" s="481" t="s">
        <v>473</v>
      </c>
      <c r="AO42" s="477">
        <v>23</v>
      </c>
      <c r="AP42" s="480" t="s">
        <v>204</v>
      </c>
      <c r="AQ42" s="481" t="s">
        <v>473</v>
      </c>
      <c r="AS42" s="298"/>
      <c r="AU42" s="91" t="str">
        <f t="shared" si="8"/>
        <v/>
      </c>
      <c r="AV42" s="90" t="str">
        <f t="shared" si="9"/>
        <v/>
      </c>
      <c r="AX42" s="297">
        <v>36</v>
      </c>
      <c r="AY42" s="390"/>
      <c r="AZ42" s="15"/>
      <c r="BA42" s="387" t="s">
        <v>60</v>
      </c>
      <c r="BB42" s="387" t="s">
        <v>67</v>
      </c>
      <c r="BC42" s="388" t="s">
        <v>91</v>
      </c>
      <c r="BD42" s="387" t="s">
        <v>50</v>
      </c>
      <c r="BE42" s="483" t="s">
        <v>59</v>
      </c>
      <c r="BF42" s="484" t="s">
        <v>59</v>
      </c>
      <c r="BG42" s="483" t="s">
        <v>59</v>
      </c>
      <c r="BH42" s="484" t="s">
        <v>59</v>
      </c>
    </row>
    <row r="43" spans="7:60">
      <c r="G43" s="300"/>
      <c r="N43" s="108" t="str">
        <f t="shared" si="2"/>
        <v/>
      </c>
      <c r="O43" s="105" t="str">
        <f t="shared" si="3"/>
        <v/>
      </c>
      <c r="P43" s="109" t="str">
        <f t="shared" si="4"/>
        <v/>
      </c>
      <c r="R43" s="108" t="str">
        <f t="shared" si="5"/>
        <v/>
      </c>
      <c r="S43" s="105" t="str">
        <f t="shared" si="6"/>
        <v/>
      </c>
      <c r="T43" s="109" t="str">
        <f t="shared" si="7"/>
        <v/>
      </c>
      <c r="V43" s="123"/>
      <c r="W43" s="104"/>
      <c r="X43" s="133" t="str">
        <f t="array" ref="X43">IFERROR(IF(ROW(X38)&gt; COUNTA($T$6:$T$63), "",INDEX($T:$T, SMALL(IF(T$6:T$63&lt;&gt;"",
ROW($6:$63)), ROW(A38)))),"")</f>
        <v/>
      </c>
      <c r="Y43" s="300"/>
      <c r="AA43" s="298"/>
      <c r="AB43" s="90">
        <v>40</v>
      </c>
      <c r="AC43" s="319"/>
      <c r="AD43" s="286"/>
      <c r="AE43" s="320"/>
      <c r="AF43" s="319">
        <v>23</v>
      </c>
      <c r="AG43" s="286" t="s">
        <v>204</v>
      </c>
      <c r="AH43" s="321" t="s">
        <v>94</v>
      </c>
      <c r="AI43" s="319">
        <v>23</v>
      </c>
      <c r="AJ43" s="286" t="s">
        <v>204</v>
      </c>
      <c r="AK43" s="321" t="s">
        <v>86</v>
      </c>
      <c r="AL43" s="477">
        <v>23</v>
      </c>
      <c r="AM43" s="480" t="s">
        <v>204</v>
      </c>
      <c r="AN43" s="481" t="s">
        <v>94</v>
      </c>
      <c r="AO43" s="477">
        <v>23</v>
      </c>
      <c r="AP43" s="480" t="s">
        <v>204</v>
      </c>
      <c r="AQ43" s="481" t="s">
        <v>94</v>
      </c>
      <c r="AS43" s="298"/>
      <c r="AU43" s="91" t="str">
        <f t="shared" si="8"/>
        <v/>
      </c>
      <c r="AV43" s="90" t="str">
        <f t="shared" si="9"/>
        <v/>
      </c>
      <c r="AX43" s="297">
        <v>37</v>
      </c>
      <c r="AY43" s="390"/>
      <c r="AZ43" s="15"/>
      <c r="BA43" s="387" t="s">
        <v>168</v>
      </c>
      <c r="BB43" s="387" t="s">
        <v>137</v>
      </c>
      <c r="BC43" s="388" t="s">
        <v>108</v>
      </c>
      <c r="BD43" s="388" t="s">
        <v>64</v>
      </c>
      <c r="BE43" s="483" t="s">
        <v>106</v>
      </c>
      <c r="BF43" s="484" t="s">
        <v>49</v>
      </c>
      <c r="BG43" s="483" t="s">
        <v>106</v>
      </c>
      <c r="BH43" s="484" t="s">
        <v>49</v>
      </c>
    </row>
    <row r="44" spans="7:60">
      <c r="G44" s="300"/>
      <c r="N44" s="108" t="str">
        <f t="shared" si="2"/>
        <v/>
      </c>
      <c r="O44" s="105" t="str">
        <f t="shared" si="3"/>
        <v/>
      </c>
      <c r="P44" s="109" t="str">
        <f t="shared" si="4"/>
        <v/>
      </c>
      <c r="R44" s="108" t="str">
        <f t="shared" si="5"/>
        <v/>
      </c>
      <c r="S44" s="105" t="str">
        <f t="shared" si="6"/>
        <v/>
      </c>
      <c r="T44" s="109" t="str">
        <f t="shared" si="7"/>
        <v/>
      </c>
      <c r="V44" s="123"/>
      <c r="W44" s="104"/>
      <c r="X44" s="133" t="str">
        <f t="array" ref="X44">IFERROR(IF(ROW(X39)&gt; COUNTA($T$6:$T$63), "",INDEX($T:$T, SMALL(IF(T$6:T$63&lt;&gt;"",
ROW($6:$63)), ROW(A39)))),"")</f>
        <v/>
      </c>
      <c r="Y44" s="300"/>
      <c r="AA44" s="298"/>
      <c r="AB44" s="90">
        <v>41</v>
      </c>
      <c r="AC44" s="319"/>
      <c r="AD44" s="286"/>
      <c r="AE44" s="320"/>
      <c r="AF44" s="319">
        <v>23</v>
      </c>
      <c r="AG44" s="286" t="s">
        <v>204</v>
      </c>
      <c r="AH44" s="321" t="s">
        <v>96</v>
      </c>
      <c r="AI44" s="319">
        <v>24</v>
      </c>
      <c r="AJ44" s="286" t="s">
        <v>65</v>
      </c>
      <c r="AK44" s="321" t="s">
        <v>94</v>
      </c>
      <c r="AL44" s="477">
        <v>23</v>
      </c>
      <c r="AM44" s="480" t="s">
        <v>204</v>
      </c>
      <c r="AN44" s="482" t="s">
        <v>96</v>
      </c>
      <c r="AO44" s="477">
        <v>23</v>
      </c>
      <c r="AP44" s="480" t="s">
        <v>204</v>
      </c>
      <c r="AQ44" s="482" t="s">
        <v>96</v>
      </c>
      <c r="AS44" s="298"/>
      <c r="AU44" s="91" t="str">
        <f t="shared" si="8"/>
        <v/>
      </c>
      <c r="AV44" s="90" t="str">
        <f t="shared" si="9"/>
        <v/>
      </c>
      <c r="AX44" s="297">
        <v>38</v>
      </c>
      <c r="AY44" s="390"/>
      <c r="AZ44" s="15"/>
      <c r="BA44" s="387" t="s">
        <v>59</v>
      </c>
      <c r="BB44" s="387" t="s">
        <v>59</v>
      </c>
      <c r="BC44" s="388" t="s">
        <v>109</v>
      </c>
      <c r="BD44" s="388" t="s">
        <v>137</v>
      </c>
      <c r="BE44" s="484" t="s">
        <v>106</v>
      </c>
      <c r="BF44" s="484" t="s">
        <v>58</v>
      </c>
      <c r="BG44" s="484" t="s">
        <v>106</v>
      </c>
      <c r="BH44" s="484" t="s">
        <v>58</v>
      </c>
    </row>
    <row r="45" spans="7:60">
      <c r="G45" s="300"/>
      <c r="N45" s="108" t="str">
        <f t="shared" si="2"/>
        <v/>
      </c>
      <c r="O45" s="105" t="str">
        <f t="shared" si="3"/>
        <v/>
      </c>
      <c r="P45" s="109" t="str">
        <f t="shared" si="4"/>
        <v/>
      </c>
      <c r="R45" s="108" t="str">
        <f t="shared" si="5"/>
        <v/>
      </c>
      <c r="S45" s="105" t="str">
        <f t="shared" si="6"/>
        <v/>
      </c>
      <c r="T45" s="109" t="str">
        <f t="shared" si="7"/>
        <v/>
      </c>
      <c r="V45" s="123"/>
      <c r="W45" s="104"/>
      <c r="X45" s="133" t="str">
        <f t="array" ref="X45">IFERROR(IF(ROW(X40)&gt; COUNTA($T$6:$T$63), "",INDEX($T:$T, SMALL(IF(T$6:T$63&lt;&gt;"",
ROW($6:$63)), ROW(A40)))),"")</f>
        <v/>
      </c>
      <c r="Y45" s="300"/>
      <c r="AA45" s="298"/>
      <c r="AB45" s="90">
        <v>42</v>
      </c>
      <c r="AC45" s="319"/>
      <c r="AD45" s="121"/>
      <c r="AE45" s="320"/>
      <c r="AF45" s="319">
        <v>23</v>
      </c>
      <c r="AG45" s="121" t="s">
        <v>204</v>
      </c>
      <c r="AH45" s="321" t="s">
        <v>86</v>
      </c>
      <c r="AI45" s="319">
        <v>24</v>
      </c>
      <c r="AJ45" s="286" t="s">
        <v>65</v>
      </c>
      <c r="AK45" s="321" t="s">
        <v>109</v>
      </c>
      <c r="AL45" s="477">
        <v>24</v>
      </c>
      <c r="AM45" s="475" t="s">
        <v>65</v>
      </c>
      <c r="AN45" s="481" t="s">
        <v>78</v>
      </c>
      <c r="AO45" s="477">
        <v>24</v>
      </c>
      <c r="AP45" s="475" t="s">
        <v>65</v>
      </c>
      <c r="AQ45" s="481" t="s">
        <v>78</v>
      </c>
      <c r="AS45" s="298"/>
      <c r="AU45" s="91" t="str">
        <f t="shared" si="8"/>
        <v/>
      </c>
      <c r="AV45" s="90" t="str">
        <f t="shared" si="9"/>
        <v/>
      </c>
      <c r="AX45" s="297">
        <v>39</v>
      </c>
      <c r="AY45" s="390"/>
      <c r="AZ45" s="391"/>
      <c r="BA45" s="387" t="s">
        <v>165</v>
      </c>
      <c r="BB45" s="387" t="s">
        <v>67</v>
      </c>
      <c r="BC45" s="387" t="s">
        <v>101</v>
      </c>
      <c r="BD45" s="387" t="s">
        <v>58</v>
      </c>
      <c r="BE45" s="484" t="s">
        <v>106</v>
      </c>
      <c r="BF45" s="484" t="s">
        <v>61</v>
      </c>
      <c r="BG45" s="484" t="s">
        <v>106</v>
      </c>
      <c r="BH45" s="484" t="s">
        <v>61</v>
      </c>
    </row>
    <row r="46" spans="7:60">
      <c r="G46" s="300"/>
      <c r="N46" s="108" t="str">
        <f t="shared" si="2"/>
        <v/>
      </c>
      <c r="O46" s="105" t="str">
        <f t="shared" si="3"/>
        <v/>
      </c>
      <c r="P46" s="109" t="str">
        <f t="shared" si="4"/>
        <v/>
      </c>
      <c r="R46" s="108" t="str">
        <f t="shared" si="5"/>
        <v/>
      </c>
      <c r="S46" s="105" t="str">
        <f t="shared" si="6"/>
        <v/>
      </c>
      <c r="T46" s="109" t="str">
        <f t="shared" si="7"/>
        <v/>
      </c>
      <c r="V46" s="123"/>
      <c r="W46" s="104"/>
      <c r="X46" s="133" t="str">
        <f t="array" ref="X46">IFERROR(IF(ROW(X41)&gt; COUNTA($T$6:$T$63), "",INDEX($T:$T, SMALL(IF(T$6:T$63&lt;&gt;"",
ROW($6:$63)), ROW(A41)))),"")</f>
        <v/>
      </c>
      <c r="Y46" s="300"/>
      <c r="AA46" s="298"/>
      <c r="AB46" s="90">
        <v>43</v>
      </c>
      <c r="AC46" s="319"/>
      <c r="AD46" s="121"/>
      <c r="AE46" s="320"/>
      <c r="AF46" s="319">
        <v>23</v>
      </c>
      <c r="AG46" s="121" t="s">
        <v>204</v>
      </c>
      <c r="AH46" s="321" t="s">
        <v>167</v>
      </c>
      <c r="AI46" s="319">
        <v>24</v>
      </c>
      <c r="AJ46" s="121" t="s">
        <v>65</v>
      </c>
      <c r="AK46" s="321" t="s">
        <v>78</v>
      </c>
      <c r="AL46" s="477">
        <v>24</v>
      </c>
      <c r="AM46" s="475" t="s">
        <v>65</v>
      </c>
      <c r="AN46" s="481" t="s">
        <v>94</v>
      </c>
      <c r="AO46" s="477">
        <v>24</v>
      </c>
      <c r="AP46" s="475" t="s">
        <v>65</v>
      </c>
      <c r="AQ46" s="481" t="s">
        <v>94</v>
      </c>
      <c r="AS46" s="298"/>
      <c r="AU46" s="91" t="str">
        <f t="shared" si="8"/>
        <v/>
      </c>
      <c r="AV46" s="90" t="str">
        <f t="shared" si="9"/>
        <v/>
      </c>
      <c r="AX46" s="297">
        <v>40</v>
      </c>
      <c r="AY46" s="390"/>
      <c r="AZ46" s="391"/>
      <c r="BA46" s="387" t="s">
        <v>164</v>
      </c>
      <c r="BB46" s="387" t="s">
        <v>58</v>
      </c>
      <c r="BC46" s="387" t="s">
        <v>102</v>
      </c>
      <c r="BD46" s="387" t="s">
        <v>58</v>
      </c>
      <c r="BE46" s="484" t="s">
        <v>107</v>
      </c>
      <c r="BF46" s="484" t="s">
        <v>62</v>
      </c>
      <c r="BG46" s="484" t="s">
        <v>107</v>
      </c>
      <c r="BH46" s="484" t="s">
        <v>62</v>
      </c>
    </row>
    <row r="47" spans="7:60">
      <c r="G47" s="300"/>
      <c r="N47" s="108" t="str">
        <f t="shared" si="2"/>
        <v/>
      </c>
      <c r="O47" s="105" t="str">
        <f t="shared" si="3"/>
        <v/>
      </c>
      <c r="P47" s="109" t="str">
        <f t="shared" si="4"/>
        <v/>
      </c>
      <c r="R47" s="108" t="str">
        <f t="shared" si="5"/>
        <v/>
      </c>
      <c r="S47" s="105" t="str">
        <f t="shared" si="6"/>
        <v/>
      </c>
      <c r="T47" s="109" t="str">
        <f t="shared" si="7"/>
        <v/>
      </c>
      <c r="V47" s="123"/>
      <c r="W47" s="104"/>
      <c r="X47" s="133" t="str">
        <f t="array" ref="X47">IFERROR(IF(ROW(X42)&gt; COUNTA($T$6:$T$63), "",INDEX($T:$T, SMALL(IF(T$6:T$63&lt;&gt;"",
ROW($6:$63)), ROW(A42)))),"")</f>
        <v/>
      </c>
      <c r="Y47" s="300"/>
      <c r="AA47" s="298"/>
      <c r="AB47" s="90">
        <v>44</v>
      </c>
      <c r="AC47" s="319"/>
      <c r="AD47" s="121"/>
      <c r="AE47" s="320"/>
      <c r="AF47" s="319">
        <v>24</v>
      </c>
      <c r="AG47" s="121" t="s">
        <v>65</v>
      </c>
      <c r="AH47" s="321" t="s">
        <v>94</v>
      </c>
      <c r="AI47" s="319">
        <v>25</v>
      </c>
      <c r="AJ47" s="121" t="s">
        <v>66</v>
      </c>
      <c r="AK47" s="321" t="s">
        <v>66</v>
      </c>
      <c r="AL47" s="477">
        <v>24</v>
      </c>
      <c r="AM47" s="475" t="s">
        <v>65</v>
      </c>
      <c r="AN47" s="481" t="s">
        <v>472</v>
      </c>
      <c r="AO47" s="477">
        <v>24</v>
      </c>
      <c r="AP47" s="475" t="s">
        <v>65</v>
      </c>
      <c r="AQ47" s="481" t="s">
        <v>472</v>
      </c>
      <c r="AS47" s="298"/>
      <c r="AU47" s="91" t="str">
        <f t="shared" si="8"/>
        <v/>
      </c>
      <c r="AV47" s="90" t="str">
        <f t="shared" si="9"/>
        <v/>
      </c>
      <c r="AX47" s="297">
        <v>41</v>
      </c>
      <c r="AY47" s="390"/>
      <c r="AZ47" s="391"/>
      <c r="BA47" s="387" t="s">
        <v>164</v>
      </c>
      <c r="BB47" s="387" t="s">
        <v>61</v>
      </c>
      <c r="BC47" s="387" t="s">
        <v>102</v>
      </c>
      <c r="BD47" s="387" t="s">
        <v>61</v>
      </c>
      <c r="BE47" s="484" t="s">
        <v>91</v>
      </c>
      <c r="BF47" s="484" t="s">
        <v>50</v>
      </c>
      <c r="BG47" s="484" t="s">
        <v>91</v>
      </c>
      <c r="BH47" s="484" t="s">
        <v>50</v>
      </c>
    </row>
    <row r="48" spans="7:60">
      <c r="G48" s="300"/>
      <c r="N48" s="108" t="str">
        <f t="shared" si="2"/>
        <v/>
      </c>
      <c r="O48" s="105" t="str">
        <f t="shared" si="3"/>
        <v/>
      </c>
      <c r="P48" s="109" t="str">
        <f t="shared" si="4"/>
        <v/>
      </c>
      <c r="R48" s="108" t="str">
        <f t="shared" si="5"/>
        <v/>
      </c>
      <c r="S48" s="105" t="str">
        <f t="shared" si="6"/>
        <v/>
      </c>
      <c r="T48" s="109" t="str">
        <f t="shared" si="7"/>
        <v/>
      </c>
      <c r="V48" s="123"/>
      <c r="W48" s="104"/>
      <c r="X48" s="133" t="str">
        <f t="array" ref="X48">IFERROR(IF(ROW(X43)&gt; COUNTA($T$6:$T$63), "",INDEX($T:$T, SMALL(IF(T$6:T$63&lt;&gt;"",
ROW($6:$63)), ROW(A43)))),"")</f>
        <v/>
      </c>
      <c r="Y48" s="300"/>
      <c r="AA48" s="298"/>
      <c r="AB48" s="90">
        <v>45</v>
      </c>
      <c r="AC48" s="319"/>
      <c r="AD48" s="121"/>
      <c r="AE48" s="320"/>
      <c r="AF48" s="319">
        <v>24</v>
      </c>
      <c r="AG48" s="121" t="s">
        <v>65</v>
      </c>
      <c r="AH48" s="321" t="s">
        <v>168</v>
      </c>
      <c r="AI48" s="319">
        <v>26</v>
      </c>
      <c r="AJ48" s="121" t="s">
        <v>67</v>
      </c>
      <c r="AK48" s="321" t="s">
        <v>99</v>
      </c>
      <c r="AL48" s="477">
        <v>25</v>
      </c>
      <c r="AM48" s="475" t="s">
        <v>66</v>
      </c>
      <c r="AN48" s="481" t="s">
        <v>66</v>
      </c>
      <c r="AO48" s="477">
        <v>25</v>
      </c>
      <c r="AP48" s="475" t="s">
        <v>66</v>
      </c>
      <c r="AQ48" s="481" t="s">
        <v>66</v>
      </c>
      <c r="AS48" s="298"/>
      <c r="AU48" s="91" t="str">
        <f t="shared" si="8"/>
        <v/>
      </c>
      <c r="AV48" s="90" t="str">
        <f t="shared" si="9"/>
        <v/>
      </c>
      <c r="AX48" s="297">
        <v>45</v>
      </c>
      <c r="AY48" s="390"/>
      <c r="AZ48" s="391"/>
      <c r="BA48" s="387" t="s">
        <v>164</v>
      </c>
      <c r="BB48" s="387" t="s">
        <v>49</v>
      </c>
      <c r="BC48" s="388" t="s">
        <v>66</v>
      </c>
      <c r="BD48" s="387" t="s">
        <v>66</v>
      </c>
      <c r="BE48" s="484" t="s">
        <v>108</v>
      </c>
      <c r="BF48" s="484" t="s">
        <v>64</v>
      </c>
      <c r="BG48" s="484" t="s">
        <v>108</v>
      </c>
      <c r="BH48" s="484" t="s">
        <v>64</v>
      </c>
    </row>
    <row r="49" spans="7:60">
      <c r="G49" s="300"/>
      <c r="N49" s="108" t="str">
        <f t="shared" si="2"/>
        <v/>
      </c>
      <c r="O49" s="105" t="str">
        <f t="shared" si="3"/>
        <v/>
      </c>
      <c r="P49" s="109" t="str">
        <f t="shared" si="4"/>
        <v/>
      </c>
      <c r="R49" s="108" t="str">
        <f t="shared" si="5"/>
        <v/>
      </c>
      <c r="S49" s="105" t="str">
        <f t="shared" si="6"/>
        <v/>
      </c>
      <c r="T49" s="109" t="str">
        <f t="shared" si="7"/>
        <v/>
      </c>
      <c r="V49" s="123"/>
      <c r="W49" s="104"/>
      <c r="X49" s="133" t="str">
        <f t="array" ref="X49">IFERROR(IF(ROW(X44)&gt; COUNTA($T$6:$T$63), "",INDEX($T:$T, SMALL(IF(T$6:T$63&lt;&gt;"",
ROW($6:$63)), ROW(A44)))),"")</f>
        <v/>
      </c>
      <c r="Y49" s="300"/>
      <c r="AA49" s="298"/>
      <c r="AB49" s="90">
        <v>46</v>
      </c>
      <c r="AC49" s="319"/>
      <c r="AD49" s="121"/>
      <c r="AE49" s="320"/>
      <c r="AF49" s="319">
        <v>24</v>
      </c>
      <c r="AG49" s="121" t="s">
        <v>65</v>
      </c>
      <c r="AH49" s="321" t="s">
        <v>78</v>
      </c>
      <c r="AI49" s="319">
        <v>26</v>
      </c>
      <c r="AJ49" s="121" t="s">
        <v>67</v>
      </c>
      <c r="AK49" s="321" t="s">
        <v>89</v>
      </c>
      <c r="AL49" s="477">
        <v>26</v>
      </c>
      <c r="AM49" s="475" t="s">
        <v>67</v>
      </c>
      <c r="AN49" s="481" t="s">
        <v>99</v>
      </c>
      <c r="AO49" s="477">
        <v>26</v>
      </c>
      <c r="AP49" s="475" t="s">
        <v>67</v>
      </c>
      <c r="AQ49" s="481" t="s">
        <v>99</v>
      </c>
      <c r="AS49" s="298"/>
      <c r="AU49" s="91" t="str">
        <f t="shared" si="8"/>
        <v/>
      </c>
      <c r="AV49" s="90" t="str">
        <f t="shared" si="9"/>
        <v/>
      </c>
      <c r="AX49" s="297">
        <v>46</v>
      </c>
      <c r="AY49" s="390"/>
      <c r="AZ49" s="391"/>
      <c r="BA49" s="387" t="s">
        <v>91</v>
      </c>
      <c r="BB49" s="387" t="s">
        <v>50</v>
      </c>
      <c r="BC49" s="388" t="s">
        <v>104</v>
      </c>
      <c r="BD49" s="388" t="s">
        <v>67</v>
      </c>
      <c r="BE49" s="484" t="s">
        <v>102</v>
      </c>
      <c r="BF49" s="484" t="s">
        <v>58</v>
      </c>
      <c r="BG49" s="484" t="s">
        <v>102</v>
      </c>
      <c r="BH49" s="484" t="s">
        <v>58</v>
      </c>
    </row>
    <row r="50" spans="7:60">
      <c r="G50" s="300"/>
      <c r="N50" s="108" t="str">
        <f t="shared" si="2"/>
        <v/>
      </c>
      <c r="O50" s="105" t="str">
        <f t="shared" si="3"/>
        <v/>
      </c>
      <c r="P50" s="109" t="str">
        <f t="shared" si="4"/>
        <v/>
      </c>
      <c r="R50" s="108" t="str">
        <f t="shared" si="5"/>
        <v/>
      </c>
      <c r="S50" s="105" t="str">
        <f t="shared" si="6"/>
        <v/>
      </c>
      <c r="T50" s="109" t="str">
        <f t="shared" si="7"/>
        <v/>
      </c>
      <c r="V50" s="123"/>
      <c r="W50" s="104"/>
      <c r="X50" s="133" t="str">
        <f t="array" ref="X50">IFERROR(IF(ROW(X45)&gt; COUNTA($T$6:$T$63), "",INDEX($T:$T, SMALL(IF(T$6:T$63&lt;&gt;"",
ROW($6:$63)), ROW(A45)))),"")</f>
        <v/>
      </c>
      <c r="Y50" s="300"/>
      <c r="AA50" s="298"/>
      <c r="AB50" s="90">
        <v>47</v>
      </c>
      <c r="AC50" s="319"/>
      <c r="AD50" s="121"/>
      <c r="AE50" s="320"/>
      <c r="AF50" s="319">
        <v>25</v>
      </c>
      <c r="AG50" s="121" t="s">
        <v>66</v>
      </c>
      <c r="AH50" s="321" t="s">
        <v>66</v>
      </c>
      <c r="AI50" s="319">
        <v>26</v>
      </c>
      <c r="AJ50" s="121" t="s">
        <v>67</v>
      </c>
      <c r="AK50" s="321" t="s">
        <v>110</v>
      </c>
      <c r="AL50" s="477">
        <v>26</v>
      </c>
      <c r="AM50" s="475" t="s">
        <v>67</v>
      </c>
      <c r="AN50" s="482" t="s">
        <v>89</v>
      </c>
      <c r="AO50" s="477">
        <v>26</v>
      </c>
      <c r="AP50" s="475" t="s">
        <v>67</v>
      </c>
      <c r="AQ50" s="482" t="s">
        <v>89</v>
      </c>
      <c r="AS50" s="298"/>
      <c r="AU50" s="91" t="str">
        <f t="shared" si="8"/>
        <v/>
      </c>
      <c r="AV50" s="90" t="str">
        <f t="shared" si="9"/>
        <v/>
      </c>
      <c r="AX50" s="297">
        <v>47</v>
      </c>
      <c r="AY50" s="390"/>
      <c r="AZ50" s="391"/>
      <c r="BA50" s="387" t="s">
        <v>101</v>
      </c>
      <c r="BB50" s="387" t="s">
        <v>58</v>
      </c>
      <c r="BC50" s="388" t="s">
        <v>105</v>
      </c>
      <c r="BD50" s="387" t="s">
        <v>67</v>
      </c>
      <c r="BE50" s="484" t="s">
        <v>102</v>
      </c>
      <c r="BF50" s="484" t="s">
        <v>61</v>
      </c>
      <c r="BG50" s="484" t="s">
        <v>102</v>
      </c>
      <c r="BH50" s="484" t="s">
        <v>61</v>
      </c>
    </row>
    <row r="51" spans="7:60">
      <c r="G51" s="300"/>
      <c r="N51" s="108" t="str">
        <f t="shared" si="2"/>
        <v/>
      </c>
      <c r="O51" s="105" t="str">
        <f t="shared" si="3"/>
        <v/>
      </c>
      <c r="P51" s="109" t="str">
        <f t="shared" si="4"/>
        <v/>
      </c>
      <c r="R51" s="108" t="str">
        <f t="shared" si="5"/>
        <v/>
      </c>
      <c r="S51" s="105" t="str">
        <f t="shared" si="6"/>
        <v/>
      </c>
      <c r="T51" s="109" t="str">
        <f t="shared" si="7"/>
        <v/>
      </c>
      <c r="V51" s="123"/>
      <c r="W51" s="104"/>
      <c r="X51" s="133" t="str">
        <f t="array" ref="X51">IFERROR(IF(ROW(X46)&gt; COUNTA($T$6:$T$63), "",INDEX($T:$T, SMALL(IF(T$6:T$63&lt;&gt;"",
ROW($6:$63)), ROW(A46)))),"")</f>
        <v/>
      </c>
      <c r="Y51" s="300"/>
      <c r="AA51" s="298"/>
      <c r="AB51" s="90">
        <v>48</v>
      </c>
      <c r="AC51" s="319"/>
      <c r="AD51" s="286"/>
      <c r="AE51" s="320"/>
      <c r="AF51" s="319">
        <v>26</v>
      </c>
      <c r="AG51" s="286" t="s">
        <v>67</v>
      </c>
      <c r="AH51" s="321" t="s">
        <v>99</v>
      </c>
      <c r="AI51" s="319">
        <v>26</v>
      </c>
      <c r="AJ51" s="121" t="s">
        <v>67</v>
      </c>
      <c r="AK51" s="321" t="s">
        <v>104</v>
      </c>
      <c r="AL51" s="477">
        <v>26</v>
      </c>
      <c r="AM51" s="480" t="s">
        <v>67</v>
      </c>
      <c r="AN51" s="481" t="s">
        <v>60</v>
      </c>
      <c r="AO51" s="477">
        <v>26</v>
      </c>
      <c r="AP51" s="480" t="s">
        <v>67</v>
      </c>
      <c r="AQ51" s="481" t="s">
        <v>60</v>
      </c>
      <c r="AS51" s="298"/>
      <c r="AU51" s="91" t="str">
        <f t="shared" si="8"/>
        <v/>
      </c>
      <c r="AV51" s="90" t="str">
        <f t="shared" si="9"/>
        <v/>
      </c>
      <c r="AX51" s="297">
        <v>48</v>
      </c>
      <c r="AY51" s="390"/>
      <c r="AZ51" s="15"/>
      <c r="BA51" s="387" t="s">
        <v>102</v>
      </c>
      <c r="BB51" s="387" t="s">
        <v>58</v>
      </c>
      <c r="BC51" s="388" t="s">
        <v>110</v>
      </c>
      <c r="BD51" s="387" t="s">
        <v>67</v>
      </c>
      <c r="BE51" s="484" t="s">
        <v>66</v>
      </c>
      <c r="BF51" s="484" t="s">
        <v>66</v>
      </c>
      <c r="BG51" s="484" t="s">
        <v>66</v>
      </c>
      <c r="BH51" s="484" t="s">
        <v>66</v>
      </c>
    </row>
    <row r="52" spans="7:60">
      <c r="G52" s="300"/>
      <c r="N52" s="108" t="str">
        <f t="shared" si="2"/>
        <v/>
      </c>
      <c r="O52" s="105" t="str">
        <f t="shared" si="3"/>
        <v/>
      </c>
      <c r="P52" s="109" t="str">
        <f t="shared" si="4"/>
        <v/>
      </c>
      <c r="R52" s="108" t="str">
        <f t="shared" si="5"/>
        <v/>
      </c>
      <c r="S52" s="105" t="str">
        <f t="shared" si="6"/>
        <v/>
      </c>
      <c r="T52" s="109" t="str">
        <f t="shared" si="7"/>
        <v/>
      </c>
      <c r="V52" s="123"/>
      <c r="W52" s="104"/>
      <c r="X52" s="133" t="str">
        <f t="array" ref="X52">IFERROR(IF(ROW(X47)&gt; COUNTA($T$6:$T$63), "",INDEX($T:$T, SMALL(IF(T$6:T$63&lt;&gt;"",
ROW($6:$63)), ROW(A47)))),"")</f>
        <v/>
      </c>
      <c r="Y52" s="300"/>
      <c r="AA52" s="298"/>
      <c r="AB52" s="90">
        <v>49</v>
      </c>
      <c r="AC52" s="319"/>
      <c r="AD52" s="286"/>
      <c r="AE52" s="320"/>
      <c r="AF52" s="319">
        <v>26</v>
      </c>
      <c r="AG52" s="286" t="s">
        <v>67</v>
      </c>
      <c r="AH52" s="321" t="s">
        <v>89</v>
      </c>
      <c r="AI52" s="319">
        <v>26</v>
      </c>
      <c r="AJ52" s="286" t="s">
        <v>67</v>
      </c>
      <c r="AK52" s="321" t="s">
        <v>105</v>
      </c>
      <c r="AL52" s="477">
        <v>26</v>
      </c>
      <c r="AM52" s="480" t="s">
        <v>67</v>
      </c>
      <c r="AN52" s="482" t="s">
        <v>104</v>
      </c>
      <c r="AO52" s="477">
        <v>26</v>
      </c>
      <c r="AP52" s="480" t="s">
        <v>67</v>
      </c>
      <c r="AQ52" s="482" t="s">
        <v>104</v>
      </c>
      <c r="AS52" s="298"/>
      <c r="AU52" s="91" t="str">
        <f t="shared" si="8"/>
        <v/>
      </c>
      <c r="AV52" s="90" t="str">
        <f t="shared" si="9"/>
        <v/>
      </c>
      <c r="AX52" s="297">
        <v>49</v>
      </c>
      <c r="AY52" s="390"/>
      <c r="AZ52" s="15"/>
      <c r="BA52" s="387" t="s">
        <v>102</v>
      </c>
      <c r="BB52" s="387" t="s">
        <v>61</v>
      </c>
      <c r="BC52" s="15"/>
      <c r="BD52" s="390"/>
      <c r="BE52" s="484" t="s">
        <v>104</v>
      </c>
      <c r="BF52" s="484" t="s">
        <v>67</v>
      </c>
      <c r="BG52" s="484" t="s">
        <v>104</v>
      </c>
      <c r="BH52" s="484" t="s">
        <v>67</v>
      </c>
    </row>
    <row r="53" spans="7:60">
      <c r="G53" s="300"/>
      <c r="N53" s="108" t="str">
        <f t="shared" si="2"/>
        <v/>
      </c>
      <c r="O53" s="105" t="str">
        <f t="shared" si="3"/>
        <v/>
      </c>
      <c r="P53" s="109" t="str">
        <f t="shared" si="4"/>
        <v/>
      </c>
      <c r="R53" s="108" t="str">
        <f t="shared" si="5"/>
        <v/>
      </c>
      <c r="S53" s="105" t="str">
        <f t="shared" si="6"/>
        <v/>
      </c>
      <c r="T53" s="109" t="str">
        <f t="shared" si="7"/>
        <v/>
      </c>
      <c r="V53" s="123"/>
      <c r="W53" s="104"/>
      <c r="X53" s="133" t="str">
        <f t="array" ref="X53">IFERROR(IF(ROW(X48)&gt; COUNTA($T$6:$T$63), "",INDEX($T:$T, SMALL(IF(T$6:T$63&lt;&gt;"",
ROW($6:$63)), ROW(A48)))),"")</f>
        <v/>
      </c>
      <c r="Y53" s="300"/>
      <c r="AA53" s="298"/>
      <c r="AB53" s="90">
        <v>50</v>
      </c>
      <c r="AC53" s="319"/>
      <c r="AD53" s="286"/>
      <c r="AE53" s="320"/>
      <c r="AF53" s="319">
        <v>26</v>
      </c>
      <c r="AG53" s="286" t="s">
        <v>67</v>
      </c>
      <c r="AH53" s="321" t="s">
        <v>60</v>
      </c>
      <c r="AI53" s="319"/>
      <c r="AJ53" s="286"/>
      <c r="AK53" s="321"/>
      <c r="AL53" s="477">
        <v>26</v>
      </c>
      <c r="AM53" s="480" t="s">
        <v>67</v>
      </c>
      <c r="AN53" s="481" t="s">
        <v>105</v>
      </c>
      <c r="AO53" s="477">
        <v>26</v>
      </c>
      <c r="AP53" s="480" t="s">
        <v>67</v>
      </c>
      <c r="AQ53" s="481" t="s">
        <v>105</v>
      </c>
      <c r="AS53" s="298"/>
      <c r="AU53" s="91" t="str">
        <f t="shared" si="8"/>
        <v/>
      </c>
      <c r="AV53" s="90" t="str">
        <f t="shared" si="9"/>
        <v/>
      </c>
      <c r="AX53" s="297">
        <v>50</v>
      </c>
      <c r="AY53" s="390"/>
      <c r="AZ53" s="15"/>
      <c r="BA53" s="387" t="s">
        <v>103</v>
      </c>
      <c r="BB53" s="387" t="s">
        <v>67</v>
      </c>
      <c r="BC53" s="15"/>
      <c r="BD53" s="390"/>
      <c r="BE53" s="484" t="s">
        <v>105</v>
      </c>
      <c r="BF53" s="484" t="s">
        <v>67</v>
      </c>
      <c r="BG53" s="484" t="s">
        <v>105</v>
      </c>
      <c r="BH53" s="484" t="s">
        <v>67</v>
      </c>
    </row>
    <row r="54" spans="7:60">
      <c r="G54" s="300"/>
      <c r="N54" s="108" t="str">
        <f t="shared" si="2"/>
        <v/>
      </c>
      <c r="O54" s="105" t="str">
        <f t="shared" si="3"/>
        <v/>
      </c>
      <c r="P54" s="109" t="str">
        <f t="shared" si="4"/>
        <v/>
      </c>
      <c r="R54" s="108" t="str">
        <f t="shared" si="5"/>
        <v/>
      </c>
      <c r="S54" s="105" t="str">
        <f t="shared" si="6"/>
        <v/>
      </c>
      <c r="T54" s="109" t="str">
        <f t="shared" si="7"/>
        <v/>
      </c>
      <c r="V54" s="123"/>
      <c r="W54" s="104"/>
      <c r="X54" s="133" t="str">
        <f t="array" ref="X54">IFERROR(IF(ROW(X49)&gt; COUNTA($T$6:$T$63), "",INDEX($T:$T, SMALL(IF(T$6:T$63&lt;&gt;"",
ROW($6:$63)), ROW(A49)))),"")</f>
        <v/>
      </c>
      <c r="Y54" s="300"/>
      <c r="AA54" s="298"/>
      <c r="AB54" s="90">
        <v>51</v>
      </c>
      <c r="AC54" s="319"/>
      <c r="AD54" s="286"/>
      <c r="AE54" s="320"/>
      <c r="AF54" s="319">
        <v>26</v>
      </c>
      <c r="AG54" s="286" t="s">
        <v>67</v>
      </c>
      <c r="AH54" s="321" t="s">
        <v>165</v>
      </c>
      <c r="AI54" s="316"/>
      <c r="AJ54" s="121"/>
      <c r="AK54" s="312"/>
      <c r="AL54" s="316"/>
      <c r="AM54" s="286"/>
      <c r="AN54" s="321"/>
      <c r="AO54" s="319"/>
      <c r="AP54" s="286"/>
      <c r="AQ54" s="321"/>
      <c r="AS54" s="298"/>
      <c r="AU54" s="91" t="str">
        <f t="shared" si="8"/>
        <v/>
      </c>
      <c r="AV54" s="90" t="str">
        <f t="shared" si="9"/>
        <v/>
      </c>
      <c r="AX54" s="297">
        <v>51</v>
      </c>
      <c r="AY54" s="390"/>
      <c r="AZ54" s="15"/>
      <c r="BA54" s="387" t="s">
        <v>167</v>
      </c>
      <c r="BB54" s="387" t="s">
        <v>136</v>
      </c>
      <c r="BC54" s="15"/>
      <c r="BD54" s="390"/>
      <c r="BE54" s="387"/>
      <c r="BF54" s="387"/>
      <c r="BG54" s="387"/>
      <c r="BH54" s="387"/>
    </row>
    <row r="55" spans="7:60">
      <c r="G55" s="300"/>
      <c r="N55" s="108" t="str">
        <f t="shared" si="2"/>
        <v/>
      </c>
      <c r="O55" s="105" t="str">
        <f t="shared" si="3"/>
        <v/>
      </c>
      <c r="P55" s="109" t="str">
        <f t="shared" si="4"/>
        <v/>
      </c>
      <c r="R55" s="108" t="str">
        <f t="shared" si="5"/>
        <v/>
      </c>
      <c r="S55" s="105" t="str">
        <f t="shared" si="6"/>
        <v/>
      </c>
      <c r="T55" s="109" t="str">
        <f t="shared" si="7"/>
        <v/>
      </c>
      <c r="V55" s="123"/>
      <c r="W55" s="104"/>
      <c r="X55" s="133" t="str">
        <f t="array" ref="X55">IFERROR(IF(ROW(X50)&gt; COUNTA($T$6:$T$63), "",INDEX($T:$T, SMALL(IF(T$6:T$63&lt;&gt;"",
ROW($6:$63)), ROW(A50)))),"")</f>
        <v/>
      </c>
      <c r="Y55" s="300"/>
      <c r="AA55" s="298"/>
      <c r="AB55" s="90">
        <v>52</v>
      </c>
      <c r="AC55" s="319"/>
      <c r="AD55" s="286"/>
      <c r="AE55" s="320"/>
      <c r="AF55" s="319">
        <v>26</v>
      </c>
      <c r="AG55" s="286" t="s">
        <v>67</v>
      </c>
      <c r="AH55" s="321" t="s">
        <v>103</v>
      </c>
      <c r="AI55" s="319"/>
      <c r="AJ55" s="286"/>
      <c r="AK55" s="321"/>
      <c r="AL55" s="316"/>
      <c r="AM55" s="286"/>
      <c r="AN55" s="321"/>
      <c r="AO55" s="319"/>
      <c r="AP55" s="286"/>
      <c r="AQ55" s="321"/>
      <c r="AS55" s="298"/>
      <c r="AU55" s="91" t="str">
        <f t="shared" si="8"/>
        <v/>
      </c>
      <c r="AV55" s="393" t="str">
        <f t="shared" si="9"/>
        <v/>
      </c>
      <c r="AX55" s="297">
        <v>52</v>
      </c>
      <c r="AY55" s="390"/>
      <c r="AZ55" s="15"/>
      <c r="BA55" s="387" t="s">
        <v>66</v>
      </c>
      <c r="BB55" s="387" t="s">
        <v>66</v>
      </c>
      <c r="BC55" s="15"/>
      <c r="BD55" s="390"/>
      <c r="BE55" s="387"/>
      <c r="BF55" s="387"/>
      <c r="BG55" s="387"/>
      <c r="BH55" s="387"/>
    </row>
    <row r="56" spans="7:60">
      <c r="G56" s="300"/>
      <c r="N56" s="108" t="str">
        <f t="shared" si="2"/>
        <v/>
      </c>
      <c r="O56" s="105" t="str">
        <f t="shared" si="3"/>
        <v/>
      </c>
      <c r="P56" s="109" t="str">
        <f t="shared" si="4"/>
        <v/>
      </c>
      <c r="R56" s="108" t="str">
        <f t="shared" si="5"/>
        <v/>
      </c>
      <c r="S56" s="105" t="str">
        <f t="shared" si="6"/>
        <v/>
      </c>
      <c r="T56" s="109" t="str">
        <f t="shared" si="7"/>
        <v/>
      </c>
      <c r="V56" s="123"/>
      <c r="W56" s="104"/>
      <c r="X56" s="133" t="str">
        <f t="array" ref="X56">IFERROR(IF(ROW(X51)&gt; COUNTA($T$6:$T$63), "",INDEX($T:$T, SMALL(IF(T$6:T$63&lt;&gt;"",
ROW($6:$63)), ROW(A51)))),"")</f>
        <v/>
      </c>
      <c r="Y56" s="300"/>
      <c r="AA56" s="298"/>
      <c r="AB56" s="90">
        <v>53</v>
      </c>
      <c r="AC56" s="319"/>
      <c r="AD56" s="286"/>
      <c r="AE56" s="320"/>
      <c r="AF56" s="319">
        <v>26</v>
      </c>
      <c r="AG56" s="286" t="s">
        <v>67</v>
      </c>
      <c r="AH56" s="321" t="s">
        <v>166</v>
      </c>
      <c r="AI56" s="319"/>
      <c r="AJ56" s="286"/>
      <c r="AK56" s="321"/>
      <c r="AL56" s="316"/>
      <c r="AM56" s="286"/>
      <c r="AN56" s="321"/>
      <c r="AO56" s="319"/>
      <c r="AP56" s="286"/>
      <c r="AQ56" s="321"/>
      <c r="AS56" s="298"/>
      <c r="AU56" s="91" t="str">
        <f t="shared" si="8"/>
        <v/>
      </c>
      <c r="AV56" s="393" t="str">
        <f t="shared" si="9"/>
        <v/>
      </c>
      <c r="AX56" s="297">
        <v>53</v>
      </c>
      <c r="AY56" s="390"/>
      <c r="AZ56" s="15"/>
      <c r="BA56" s="387" t="s">
        <v>166</v>
      </c>
      <c r="BB56" s="387" t="s">
        <v>67</v>
      </c>
      <c r="BC56" s="15"/>
      <c r="BD56" s="390"/>
      <c r="BE56" s="387"/>
      <c r="BF56" s="387"/>
      <c r="BG56" s="387"/>
      <c r="BH56" s="387"/>
    </row>
    <row r="57" spans="7:60">
      <c r="G57" s="300"/>
      <c r="N57" s="108" t="str">
        <f t="shared" si="2"/>
        <v/>
      </c>
      <c r="O57" s="105" t="str">
        <f t="shared" si="3"/>
        <v/>
      </c>
      <c r="P57" s="109" t="str">
        <f t="shared" si="4"/>
        <v/>
      </c>
      <c r="R57" s="108" t="str">
        <f t="shared" si="5"/>
        <v/>
      </c>
      <c r="S57" s="105" t="str">
        <f t="shared" si="6"/>
        <v/>
      </c>
      <c r="T57" s="109" t="str">
        <f t="shared" si="7"/>
        <v/>
      </c>
      <c r="V57" s="123"/>
      <c r="W57" s="104"/>
      <c r="X57" s="133" t="str">
        <f t="array" ref="X57">IFERROR(IF(ROW(X52)&gt; COUNTA($T$6:$T$63), "",INDEX($T:$T, SMALL(IF(T$6:T$63&lt;&gt;"",
ROW($6:$63)), ROW(A52)))),"")</f>
        <v/>
      </c>
      <c r="Y57" s="300"/>
      <c r="AA57" s="298"/>
      <c r="AB57" s="90">
        <v>54</v>
      </c>
      <c r="AC57" s="319"/>
      <c r="AD57" s="286"/>
      <c r="AE57" s="320"/>
      <c r="AF57" s="319"/>
      <c r="AG57" s="286"/>
      <c r="AH57" s="321"/>
      <c r="AI57" s="319"/>
      <c r="AJ57" s="286"/>
      <c r="AK57" s="321"/>
      <c r="AL57" s="316"/>
      <c r="AM57" s="286"/>
      <c r="AN57" s="321"/>
      <c r="AO57" s="319"/>
      <c r="AP57" s="286"/>
      <c r="AQ57" s="321"/>
      <c r="AS57" s="298"/>
      <c r="AU57" s="91"/>
      <c r="AV57" s="90"/>
      <c r="AY57" s="390"/>
      <c r="AZ57" s="15"/>
      <c r="BA57" s="387"/>
      <c r="BB57" s="387"/>
      <c r="BC57" s="15"/>
      <c r="BD57" s="390"/>
      <c r="BE57" s="387"/>
      <c r="BF57" s="387"/>
      <c r="BG57" s="387"/>
      <c r="BH57" s="387"/>
    </row>
    <row r="58" spans="7:60">
      <c r="G58" s="300"/>
      <c r="N58" s="108" t="str">
        <f t="shared" si="2"/>
        <v/>
      </c>
      <c r="O58" s="105" t="str">
        <f t="shared" si="3"/>
        <v/>
      </c>
      <c r="P58" s="109" t="str">
        <f t="shared" si="4"/>
        <v/>
      </c>
      <c r="R58" s="108" t="str">
        <f t="shared" si="5"/>
        <v/>
      </c>
      <c r="S58" s="105" t="str">
        <f t="shared" si="6"/>
        <v/>
      </c>
      <c r="T58" s="109" t="str">
        <f t="shared" si="7"/>
        <v/>
      </c>
      <c r="V58" s="123"/>
      <c r="W58" s="104"/>
      <c r="X58" s="133" t="str">
        <f t="array" ref="X58">IFERROR(IF(ROW(X53)&gt; COUNTA($T$6:$T$63), "",INDEX($T:$T, SMALL(IF(T$6:T$63&lt;&gt;"",
ROW($6:$63)), ROW(A53)))),"")</f>
        <v/>
      </c>
      <c r="Y58" s="300"/>
      <c r="AA58" s="298"/>
      <c r="AB58" s="90">
        <v>55</v>
      </c>
      <c r="AC58" s="319"/>
      <c r="AD58" s="286"/>
      <c r="AE58" s="320"/>
      <c r="AF58" s="319"/>
      <c r="AG58" s="286"/>
      <c r="AH58" s="321"/>
      <c r="AI58" s="319"/>
      <c r="AJ58" s="286"/>
      <c r="AK58" s="321"/>
      <c r="AL58" s="316"/>
      <c r="AM58" s="286"/>
      <c r="AN58" s="321"/>
      <c r="AO58" s="319"/>
      <c r="AP58" s="286"/>
      <c r="AQ58" s="321"/>
      <c r="AS58" s="298"/>
      <c r="AU58" s="91"/>
      <c r="AV58" s="90"/>
      <c r="AY58" s="390"/>
      <c r="AZ58" s="15"/>
      <c r="BA58" s="387"/>
      <c r="BB58" s="387"/>
      <c r="BC58" s="15"/>
      <c r="BD58" s="390"/>
      <c r="BE58" s="387"/>
      <c r="BF58" s="387"/>
      <c r="BG58" s="387"/>
      <c r="BH58" s="387"/>
    </row>
    <row r="59" spans="7:60">
      <c r="G59" s="300"/>
      <c r="N59" s="108" t="str">
        <f t="shared" si="2"/>
        <v/>
      </c>
      <c r="O59" s="105" t="str">
        <f t="shared" si="3"/>
        <v/>
      </c>
      <c r="P59" s="109" t="str">
        <f t="shared" si="4"/>
        <v/>
      </c>
      <c r="R59" s="108" t="str">
        <f t="shared" si="5"/>
        <v/>
      </c>
      <c r="S59" s="105" t="str">
        <f t="shared" si="6"/>
        <v/>
      </c>
      <c r="T59" s="109" t="str">
        <f t="shared" si="7"/>
        <v/>
      </c>
      <c r="V59" s="123"/>
      <c r="W59" s="104"/>
      <c r="X59" s="133" t="str">
        <f t="array" ref="X59">IFERROR(IF(ROW(X54)&gt; COUNTA($T$6:$T$63), "",INDEX($T:$T, SMALL(IF(T$6:T$63&lt;&gt;"",
ROW($6:$63)), ROW(A54)))),"")</f>
        <v/>
      </c>
      <c r="Y59" s="300"/>
      <c r="AA59" s="298"/>
      <c r="AB59" s="90">
        <v>56</v>
      </c>
      <c r="AC59" s="319"/>
      <c r="AD59" s="286"/>
      <c r="AE59" s="320"/>
      <c r="AF59" s="319"/>
      <c r="AG59" s="286"/>
      <c r="AH59" s="321"/>
      <c r="AI59" s="319"/>
      <c r="AJ59" s="286"/>
      <c r="AK59" s="321"/>
      <c r="AL59" s="316"/>
      <c r="AM59" s="286"/>
      <c r="AN59" s="321"/>
      <c r="AO59" s="319"/>
      <c r="AP59" s="286"/>
      <c r="AQ59" s="321"/>
      <c r="AS59" s="298"/>
      <c r="AU59" s="91"/>
      <c r="AV59" s="90"/>
      <c r="AY59" s="390"/>
      <c r="AZ59" s="15"/>
      <c r="BA59" s="387"/>
      <c r="BB59" s="387"/>
      <c r="BC59" s="15"/>
      <c r="BD59" s="390"/>
      <c r="BE59" s="387"/>
      <c r="BF59" s="387"/>
      <c r="BG59" s="387"/>
      <c r="BH59" s="387"/>
    </row>
    <row r="60" spans="7:60">
      <c r="G60" s="300"/>
      <c r="N60" s="108" t="str">
        <f t="shared" si="2"/>
        <v/>
      </c>
      <c r="O60" s="105" t="str">
        <f t="shared" si="3"/>
        <v/>
      </c>
      <c r="P60" s="109" t="str">
        <f t="shared" si="4"/>
        <v/>
      </c>
      <c r="R60" s="108" t="str">
        <f t="shared" si="5"/>
        <v/>
      </c>
      <c r="S60" s="105" t="str">
        <f t="shared" si="6"/>
        <v/>
      </c>
      <c r="T60" s="109" t="str">
        <f t="shared" si="7"/>
        <v/>
      </c>
      <c r="V60" s="123"/>
      <c r="W60" s="104"/>
      <c r="X60" s="133" t="str">
        <f t="array" ref="X60">IFERROR(IF(ROW(X55)&gt; COUNTA($T$6:$T$63), "",INDEX($T:$T, SMALL(IF(T$6:T$63&lt;&gt;"",
ROW($6:$63)), ROW(A55)))),"")</f>
        <v/>
      </c>
      <c r="Y60" s="300"/>
      <c r="AA60" s="298"/>
      <c r="AB60" s="90">
        <v>57</v>
      </c>
      <c r="AC60" s="319"/>
      <c r="AD60" s="286"/>
      <c r="AE60" s="320"/>
      <c r="AF60" s="319"/>
      <c r="AG60" s="286"/>
      <c r="AH60" s="321"/>
      <c r="AI60" s="319"/>
      <c r="AJ60" s="286"/>
      <c r="AK60" s="321"/>
      <c r="AL60" s="316"/>
      <c r="AM60" s="286"/>
      <c r="AN60" s="321"/>
      <c r="AO60" s="319"/>
      <c r="AP60" s="286"/>
      <c r="AQ60" s="321"/>
      <c r="AS60" s="298"/>
      <c r="AU60" s="91"/>
      <c r="AV60" s="90"/>
      <c r="AY60" s="390"/>
      <c r="AZ60" s="15"/>
      <c r="BA60" s="387"/>
      <c r="BB60" s="387"/>
      <c r="BC60" s="15"/>
      <c r="BD60" s="390"/>
      <c r="BE60" s="387"/>
      <c r="BF60" s="387"/>
      <c r="BG60" s="387"/>
      <c r="BH60" s="387"/>
    </row>
    <row r="61" spans="7:60">
      <c r="G61" s="300"/>
      <c r="N61" s="108" t="str">
        <f t="shared" si="2"/>
        <v/>
      </c>
      <c r="O61" s="105" t="str">
        <f t="shared" si="3"/>
        <v/>
      </c>
      <c r="P61" s="109" t="str">
        <f t="shared" si="4"/>
        <v/>
      </c>
      <c r="R61" s="108" t="str">
        <f t="shared" si="5"/>
        <v/>
      </c>
      <c r="S61" s="105" t="str">
        <f t="shared" si="6"/>
        <v/>
      </c>
      <c r="T61" s="109" t="str">
        <f t="shared" si="7"/>
        <v/>
      </c>
      <c r="V61" s="123"/>
      <c r="W61" s="104"/>
      <c r="X61" s="133" t="str">
        <f t="array" ref="X61">IFERROR(IF(ROW(X56)&gt; COUNTA($T$6:$T$63), "",INDEX($T:$T, SMALL(IF(T$6:T$63&lt;&gt;"",
ROW($6:$63)), ROW(A56)))),"")</f>
        <v/>
      </c>
      <c r="Y61" s="300"/>
      <c r="AA61" s="298"/>
      <c r="AB61" s="90">
        <v>58</v>
      </c>
      <c r="AC61" s="319"/>
      <c r="AD61" s="286"/>
      <c r="AE61" s="320"/>
      <c r="AF61" s="319"/>
      <c r="AG61" s="286"/>
      <c r="AH61" s="321"/>
      <c r="AI61" s="319"/>
      <c r="AJ61" s="286"/>
      <c r="AK61" s="321"/>
      <c r="AL61" s="316"/>
      <c r="AM61" s="286"/>
      <c r="AN61" s="321"/>
      <c r="AO61" s="319"/>
      <c r="AP61" s="286"/>
      <c r="AQ61" s="321"/>
      <c r="AS61" s="298"/>
      <c r="AU61" s="91"/>
      <c r="AV61" s="90"/>
      <c r="AY61" s="390"/>
      <c r="AZ61" s="15"/>
      <c r="BA61" s="387"/>
      <c r="BB61" s="387"/>
      <c r="BC61" s="15"/>
      <c r="BD61" s="390"/>
      <c r="BE61" s="387"/>
      <c r="BF61" s="387"/>
      <c r="BG61" s="387"/>
      <c r="BH61" s="387"/>
    </row>
    <row r="62" spans="7:60">
      <c r="G62" s="300"/>
      <c r="N62" s="108" t="str">
        <f t="shared" si="2"/>
        <v/>
      </c>
      <c r="O62" s="105" t="str">
        <f t="shared" si="3"/>
        <v/>
      </c>
      <c r="P62" s="109" t="str">
        <f t="shared" si="4"/>
        <v/>
      </c>
      <c r="R62" s="108" t="str">
        <f t="shared" si="5"/>
        <v/>
      </c>
      <c r="S62" s="105" t="str">
        <f t="shared" si="6"/>
        <v/>
      </c>
      <c r="T62" s="109" t="str">
        <f t="shared" si="7"/>
        <v/>
      </c>
      <c r="V62" s="123"/>
      <c r="W62" s="104"/>
      <c r="X62" s="133" t="str">
        <f t="array" ref="X62">IFERROR(IF(ROW(X57)&gt; COUNTA($T$6:$T$63), "",INDEX($T:$T, SMALL(IF(T$6:T$63&lt;&gt;"",
ROW($6:$63)), ROW(A57)))),"")</f>
        <v/>
      </c>
      <c r="Y62" s="300"/>
      <c r="AA62" s="298"/>
      <c r="AB62" s="90">
        <v>59</v>
      </c>
      <c r="AC62" s="319"/>
      <c r="AD62" s="286"/>
      <c r="AE62" s="320"/>
      <c r="AF62" s="319"/>
      <c r="AG62" s="286"/>
      <c r="AH62" s="321"/>
      <c r="AI62" s="319"/>
      <c r="AJ62" s="286"/>
      <c r="AK62" s="321"/>
      <c r="AL62" s="316"/>
      <c r="AM62" s="286"/>
      <c r="AN62" s="321"/>
      <c r="AO62" s="319"/>
      <c r="AP62" s="286"/>
      <c r="AQ62" s="321"/>
      <c r="AS62" s="298"/>
      <c r="AU62" s="91" t="str">
        <f>IFERROR(IF(HLOOKUP($H$5,$AY$4:$BF$63,AX62,FALSE)="","",HLOOKUP($H$5,$AY$4:$BF$63,AX62,FALSE)),"")</f>
        <v/>
      </c>
      <c r="AV62" s="90" t="str">
        <f>IFERROR(IF(HLOOKUP($I$5,$AY$4:$BF$63,AX62,FALSE)="","",HLOOKUP($I$5,$AY$4:$BF$63,AX62,FALSE)),"")</f>
        <v/>
      </c>
      <c r="AY62" s="390"/>
      <c r="AZ62" s="15"/>
      <c r="BA62" s="387"/>
      <c r="BB62" s="387"/>
      <c r="BC62" s="15"/>
      <c r="BD62" s="390"/>
      <c r="BE62" s="387"/>
      <c r="BF62" s="387"/>
      <c r="BG62" s="387"/>
      <c r="BH62" s="387"/>
    </row>
    <row r="63" spans="7:60" ht="13.5" thickBot="1">
      <c r="G63" s="300"/>
      <c r="N63" s="108" t="str">
        <f t="shared" si="2"/>
        <v/>
      </c>
      <c r="O63" s="105" t="str">
        <f t="shared" si="3"/>
        <v/>
      </c>
      <c r="P63" s="109" t="str">
        <f t="shared" si="4"/>
        <v/>
      </c>
      <c r="R63" s="110" t="str">
        <f t="shared" si="5"/>
        <v/>
      </c>
      <c r="S63" s="111" t="str">
        <f t="shared" si="6"/>
        <v/>
      </c>
      <c r="T63" s="112" t="str">
        <f t="shared" si="7"/>
        <v/>
      </c>
      <c r="V63" s="126"/>
      <c r="W63" s="127"/>
      <c r="X63" s="134" t="str">
        <f t="array" ref="X63">IFERROR(IF(ROW(X58)&gt; COUNTA($T$6:$T$63), "",INDEX($T:$T, SMALL(IF(T$6:T$63&lt;&gt;"",
ROW($6:$63)), ROW(A58)))),"")</f>
        <v/>
      </c>
      <c r="Y63" s="300"/>
      <c r="AA63" s="298"/>
      <c r="AB63" s="90">
        <v>60</v>
      </c>
      <c r="AC63" s="322"/>
      <c r="AD63" s="323"/>
      <c r="AE63" s="324"/>
      <c r="AF63" s="322"/>
      <c r="AG63" s="323"/>
      <c r="AH63" s="325"/>
      <c r="AI63" s="322"/>
      <c r="AJ63" s="323"/>
      <c r="AK63" s="325"/>
      <c r="AL63" s="471"/>
      <c r="AM63" s="323"/>
      <c r="AN63" s="325"/>
      <c r="AO63" s="322"/>
      <c r="AP63" s="323"/>
      <c r="AQ63" s="325"/>
      <c r="AS63" s="298"/>
      <c r="AU63" s="91" t="str">
        <f>IFERROR(IF(HLOOKUP($H$5,$AY$4:$BF$63,AX63,FALSE)="","",HLOOKUP($H$5,$AY$4:$BF$63,AX63,FALSE)),"")</f>
        <v/>
      </c>
      <c r="AV63" s="90" t="str">
        <f>IFERROR(IF(HLOOKUP($I$5,$AY$4:$BF$63,AX63,FALSE)="","",HLOOKUP($I$5,$AY$4:$BF$63,AX63,FALSE)),"")</f>
        <v/>
      </c>
      <c r="AY63" s="392"/>
      <c r="AZ63" s="392"/>
      <c r="BA63" s="392"/>
      <c r="BB63" s="392"/>
      <c r="BC63" s="392"/>
      <c r="BD63" s="392"/>
      <c r="BE63" s="392"/>
      <c r="BF63" s="392"/>
      <c r="BG63" s="392"/>
      <c r="BH63" s="392"/>
    </row>
    <row r="64" spans="7:60">
      <c r="G64" s="300"/>
      <c r="H64" s="300"/>
      <c r="I64" s="300"/>
      <c r="J64" s="300"/>
      <c r="K64" s="300"/>
      <c r="L64" s="300"/>
      <c r="M64" s="300"/>
      <c r="N64" s="300"/>
      <c r="O64" s="300"/>
      <c r="P64" s="300"/>
      <c r="Q64" s="300"/>
      <c r="R64" s="300"/>
      <c r="S64" s="300"/>
      <c r="T64" s="300"/>
      <c r="U64" s="300"/>
      <c r="V64" s="300"/>
      <c r="W64" s="300"/>
      <c r="X64" s="300"/>
      <c r="Y64" s="300"/>
      <c r="AA64" s="298"/>
      <c r="AS64" s="298"/>
    </row>
    <row r="65" spans="7:45">
      <c r="AA65" s="298"/>
      <c r="AB65" s="299"/>
      <c r="AC65" s="298"/>
      <c r="AD65" s="298"/>
      <c r="AE65" s="298"/>
      <c r="AF65" s="298"/>
      <c r="AG65" s="298"/>
      <c r="AH65" s="298"/>
      <c r="AI65" s="298"/>
      <c r="AJ65" s="298"/>
      <c r="AK65" s="298"/>
      <c r="AL65" s="298"/>
      <c r="AM65" s="298"/>
      <c r="AN65" s="298"/>
      <c r="AO65" s="298"/>
      <c r="AP65" s="298"/>
      <c r="AQ65" s="298"/>
      <c r="AR65" s="298"/>
      <c r="AS65" s="298"/>
    </row>
    <row r="66" spans="7:45" ht="15.75" thickBot="1">
      <c r="G66" s="327"/>
      <c r="H66" s="328" t="s">
        <v>383</v>
      </c>
      <c r="I66" s="327"/>
      <c r="J66" s="327"/>
      <c r="K66" s="327"/>
      <c r="L66" s="327"/>
      <c r="M66" s="327"/>
      <c r="N66" s="327"/>
      <c r="O66" s="327"/>
      <c r="P66" s="327"/>
      <c r="Q66" s="327"/>
      <c r="R66" s="327"/>
      <c r="S66" s="327"/>
      <c r="T66" s="327"/>
      <c r="U66" s="327"/>
      <c r="V66" s="329" t="s">
        <v>262</v>
      </c>
      <c r="W66" s="327"/>
      <c r="X66" s="327"/>
      <c r="Y66" s="327"/>
    </row>
    <row r="67" spans="7:45" ht="13.5" thickBot="1">
      <c r="G67" s="327"/>
      <c r="H67" s="124" t="s">
        <v>120</v>
      </c>
      <c r="I67" s="138"/>
      <c r="J67" s="138"/>
      <c r="K67" s="138"/>
      <c r="L67" s="125" t="s">
        <v>142</v>
      </c>
      <c r="N67" s="88" t="s">
        <v>258</v>
      </c>
      <c r="O67" s="88"/>
      <c r="P67" s="88"/>
      <c r="R67" s="88" t="s">
        <v>260</v>
      </c>
      <c r="S67" s="88"/>
      <c r="T67" s="88"/>
      <c r="V67" s="88" t="s">
        <v>261</v>
      </c>
      <c r="W67" s="88"/>
      <c r="X67" s="88"/>
      <c r="Y67" s="327"/>
    </row>
    <row r="68" spans="7:45" ht="13.5" thickBot="1">
      <c r="G68" s="327"/>
      <c r="H68" s="110">
        <f>IFERROR('KV Massnahmen'!B12,"NIL")</f>
        <v>0</v>
      </c>
      <c r="I68" s="111" t="str">
        <f>IFERROR(VLOOKUP($H$68,$A$5:$E$10,2,FALSE),"NIL")</f>
        <v>NIL</v>
      </c>
      <c r="J68" s="111" t="str">
        <f>IFERROR(VLOOKUP($H$68,$A$5:$E$10,3,FALSE),"NIL")</f>
        <v>NIL</v>
      </c>
      <c r="K68" s="111" t="str">
        <f>IFERROR(VLOOKUP($H$68,$A$5:$E$10,4,FALSE),"NIL")</f>
        <v>NIL</v>
      </c>
      <c r="L68" s="111" t="str">
        <f>IFERROR(VLOOKUP($H$68,$A$5:$E$10,5,FALSE),"NIL")</f>
        <v>NIL</v>
      </c>
      <c r="N68" s="106"/>
      <c r="O68" s="107"/>
      <c r="P68" s="116"/>
      <c r="R68" s="106"/>
      <c r="S68" s="107"/>
      <c r="T68" s="116"/>
      <c r="V68" s="106"/>
      <c r="W68" s="107"/>
      <c r="X68" s="129"/>
      <c r="Y68" s="327"/>
    </row>
    <row r="69" spans="7:45" ht="13.5" thickBot="1">
      <c r="G69" s="327"/>
      <c r="H69" s="90"/>
      <c r="I69" s="90"/>
      <c r="J69" s="90"/>
      <c r="K69" s="90"/>
      <c r="L69" s="90"/>
      <c r="N69" s="108" t="str">
        <f>IFERROR(IF(HLOOKUP($I$68,$AC$4:$AQ$63,$AB6,FALSE)="","",HLOOKUP($I$68,$AC$4:$AQ$63,$AB6,FALSE)),"")</f>
        <v/>
      </c>
      <c r="O69" s="105" t="str">
        <f>IFERROR(IF(HLOOKUP($J$68,$AC$4:$AQ$63,$AB6,FALSE)="","",HLOOKUP($J$68,$AC$4:$AQ$63,$AB6,FALSE)),"")</f>
        <v/>
      </c>
      <c r="P69" s="109" t="str">
        <f>IFERROR(IF(HLOOKUP($K$68,$AC$4:$AQ$63,$AB6,FALSE)="","",HLOOKUP($K$68,$AC$4:$AQ$63,$AB6,FALSE)),"")</f>
        <v/>
      </c>
      <c r="R69" s="108" t="str">
        <f>IFERROR(IF(N69=$I$71,N69,""),"")</f>
        <v/>
      </c>
      <c r="S69" s="105" t="str">
        <f>IFERROR(IF(N69=$I$71,O69,""),"")</f>
        <v/>
      </c>
      <c r="T69" s="109" t="str">
        <f>IFERROR(IF(N69=$I$71,P69,""),"")</f>
        <v/>
      </c>
      <c r="V69" s="123"/>
      <c r="W69" s="128"/>
      <c r="X69" s="109" t="str">
        <f t="array" ref="X69">IFERROR(IF(ROW(X1)&gt; COUNTA($T$69:$T$126), "",INDEX($T:$T, SMALL(IF(T$69:T$126&lt;&gt;"",
ROW($69:$126)), ROW(A1)))),"")</f>
        <v/>
      </c>
      <c r="Y69" s="327"/>
    </row>
    <row r="70" spans="7:45">
      <c r="G70" s="327"/>
      <c r="H70" s="124" t="s">
        <v>147</v>
      </c>
      <c r="I70" s="125"/>
      <c r="J70" s="90"/>
      <c r="K70" s="90"/>
      <c r="L70" s="90"/>
      <c r="M70" s="90"/>
      <c r="N70" s="108" t="str">
        <f t="shared" ref="N70:N126" si="10">IFERROR(IF(HLOOKUP($I$68,$AC$4:$AQ$63,$AB7,FALSE)="","",HLOOKUP($I$68,$AC$4:$AQ$63,$AB7,FALSE)),"")</f>
        <v/>
      </c>
      <c r="O70" s="105" t="str">
        <f t="shared" ref="O70:O126" si="11">IFERROR(IF(HLOOKUP($J$68,$AC$4:$AQ$63,$AB7,FALSE)="","",HLOOKUP($J$68,$AC$4:$AQ$63,$AB7,FALSE)),"")</f>
        <v/>
      </c>
      <c r="P70" s="109" t="str">
        <f t="shared" ref="P70:P126" si="12">IFERROR(IF(HLOOKUP($K$68,$AC$4:$AQ$63,$AB7,FALSE)="","",HLOOKUP($K$68,$AC$4:$AQ$63,$AB7,FALSE)),"")</f>
        <v/>
      </c>
      <c r="R70" s="108" t="str">
        <f t="shared" ref="R70:R126" si="13">IFERROR(IF(N70=$I$71,N70,""),"")</f>
        <v/>
      </c>
      <c r="S70" s="105" t="str">
        <f t="shared" ref="S70:S126" si="14">IFERROR(IF(N70=$I$71,O70,""),"")</f>
        <v/>
      </c>
      <c r="T70" s="109" t="str">
        <f t="shared" ref="T70:T126" si="15">IFERROR(IF(N70=$I$71,P70,""),"")</f>
        <v/>
      </c>
      <c r="V70" s="123"/>
      <c r="W70" s="128"/>
      <c r="X70" s="109" t="str">
        <f t="array" ref="X70">IFERROR(IF(ROW(X2)&gt; COUNTA($T$69:$T$126), "",INDEX($T:$T, SMALL(IF(T$69:T$126&lt;&gt;"",
ROW($69:$126)), ROW(A2)))),"")</f>
        <v/>
      </c>
      <c r="Y70" s="327"/>
    </row>
    <row r="71" spans="7:45" ht="13.5" thickBot="1">
      <c r="G71" s="327"/>
      <c r="H71" s="110" t="str">
        <f>IFERROR(Werte!D19,"NIL")</f>
        <v/>
      </c>
      <c r="I71" s="112">
        <f>IFERROR(Werte!E19,"NIL")</f>
        <v>0</v>
      </c>
      <c r="J71" s="90"/>
      <c r="K71" s="90"/>
      <c r="L71" s="90"/>
      <c r="M71" s="90"/>
      <c r="N71" s="108" t="str">
        <f t="shared" si="10"/>
        <v/>
      </c>
      <c r="O71" s="105" t="str">
        <f t="shared" si="11"/>
        <v/>
      </c>
      <c r="P71" s="109" t="str">
        <f t="shared" si="12"/>
        <v/>
      </c>
      <c r="R71" s="108" t="str">
        <f t="shared" si="13"/>
        <v/>
      </c>
      <c r="S71" s="105" t="str">
        <f t="shared" si="14"/>
        <v/>
      </c>
      <c r="T71" s="109" t="str">
        <f t="shared" si="15"/>
        <v/>
      </c>
      <c r="V71" s="123"/>
      <c r="W71" s="128"/>
      <c r="X71" s="109" t="str">
        <f t="array" ref="X71">IFERROR(IF(ROW(X3)&gt; COUNTA($T$69:$T$126), "",INDEX($T:$T, SMALL(IF(T$69:T$126&lt;&gt;"",
ROW($69:$126)), ROW(A3)))),"")</f>
        <v/>
      </c>
      <c r="Y71" s="327"/>
    </row>
    <row r="72" spans="7:45" ht="13.5" thickBot="1">
      <c r="G72" s="327"/>
      <c r="H72" s="90"/>
      <c r="I72" s="90"/>
      <c r="J72" s="90"/>
      <c r="K72" s="90"/>
      <c r="L72" s="90"/>
      <c r="M72" s="90"/>
      <c r="N72" s="108" t="str">
        <f t="shared" si="10"/>
        <v/>
      </c>
      <c r="O72" s="105" t="str">
        <f t="shared" si="11"/>
        <v/>
      </c>
      <c r="P72" s="109" t="str">
        <f t="shared" si="12"/>
        <v/>
      </c>
      <c r="R72" s="108" t="str">
        <f t="shared" si="13"/>
        <v/>
      </c>
      <c r="S72" s="105" t="str">
        <f t="shared" si="14"/>
        <v/>
      </c>
      <c r="T72" s="109" t="str">
        <f t="shared" si="15"/>
        <v/>
      </c>
      <c r="V72" s="123"/>
      <c r="W72" s="128"/>
      <c r="X72" s="109" t="str">
        <f t="array" ref="X72">IFERROR(IF(ROW(X4)&gt; COUNTA($T$69:$T$126), "",INDEX($T:$T, SMALL(IF(T$69:T$126&lt;&gt;"",
ROW($69:$126)), ROW(A4)))),"")</f>
        <v/>
      </c>
      <c r="Y72" s="327"/>
    </row>
    <row r="73" spans="7:45">
      <c r="G73" s="327"/>
      <c r="H73" s="139" t="s">
        <v>148</v>
      </c>
      <c r="I73" s="90"/>
      <c r="J73" s="90"/>
      <c r="K73" s="90"/>
      <c r="L73" s="90"/>
      <c r="M73" s="90"/>
      <c r="N73" s="108" t="str">
        <f t="shared" si="10"/>
        <v/>
      </c>
      <c r="O73" s="105" t="str">
        <f t="shared" si="11"/>
        <v/>
      </c>
      <c r="P73" s="109" t="str">
        <f t="shared" si="12"/>
        <v/>
      </c>
      <c r="R73" s="108" t="str">
        <f t="shared" si="13"/>
        <v/>
      </c>
      <c r="S73" s="105" t="str">
        <f t="shared" si="14"/>
        <v/>
      </c>
      <c r="T73" s="109" t="str">
        <f t="shared" si="15"/>
        <v/>
      </c>
      <c r="V73" s="123"/>
      <c r="W73" s="128"/>
      <c r="X73" s="109" t="str">
        <f t="array" ref="X73">IFERROR(IF(ROW(X5)&gt; COUNTA($T$69:$T$126), "",INDEX($T:$T, SMALL(IF(T$69:T$126&lt;&gt;"",
ROW($69:$126)), ROW(A5)))),"")</f>
        <v/>
      </c>
      <c r="Y73" s="327"/>
    </row>
    <row r="74" spans="7:45" ht="13.5" thickBot="1">
      <c r="G74" s="327"/>
      <c r="H74" s="131">
        <f>IFERROR('KV Massnahmen'!B13,"NIL")</f>
        <v>0</v>
      </c>
      <c r="I74" s="90"/>
      <c r="J74" s="90"/>
      <c r="K74" s="90"/>
      <c r="L74" s="90"/>
      <c r="M74" s="90"/>
      <c r="N74" s="108" t="str">
        <f t="shared" si="10"/>
        <v/>
      </c>
      <c r="O74" s="105" t="str">
        <f t="shared" si="11"/>
        <v/>
      </c>
      <c r="P74" s="109" t="str">
        <f t="shared" si="12"/>
        <v/>
      </c>
      <c r="R74" s="108" t="str">
        <f t="shared" si="13"/>
        <v/>
      </c>
      <c r="S74" s="105" t="str">
        <f t="shared" si="14"/>
        <v/>
      </c>
      <c r="T74" s="109" t="str">
        <f t="shared" si="15"/>
        <v/>
      </c>
      <c r="V74" s="123"/>
      <c r="W74" s="128"/>
      <c r="X74" s="109" t="str">
        <f t="array" ref="X74">IFERROR(IF(ROW(X6)&gt; COUNTA($T$69:$T$126), "",INDEX($T:$T, SMALL(IF(T$69:T$126&lt;&gt;"",
ROW($69:$126)), ROW(A6)))),"")</f>
        <v/>
      </c>
      <c r="Y74" s="327"/>
    </row>
    <row r="75" spans="7:45">
      <c r="G75" s="327"/>
      <c r="H75" s="304"/>
      <c r="I75" s="304"/>
      <c r="J75" s="304"/>
      <c r="K75" s="304"/>
      <c r="L75" s="304"/>
      <c r="M75" s="304"/>
      <c r="N75" s="108" t="str">
        <f t="shared" si="10"/>
        <v/>
      </c>
      <c r="O75" s="105" t="str">
        <f t="shared" si="11"/>
        <v/>
      </c>
      <c r="P75" s="109" t="str">
        <f t="shared" si="12"/>
        <v/>
      </c>
      <c r="R75" s="108" t="str">
        <f t="shared" si="13"/>
        <v/>
      </c>
      <c r="S75" s="105" t="str">
        <f t="shared" si="14"/>
        <v/>
      </c>
      <c r="T75" s="109" t="str">
        <f t="shared" si="15"/>
        <v/>
      </c>
      <c r="V75" s="123"/>
      <c r="W75" s="128"/>
      <c r="X75" s="109" t="str">
        <f t="array" ref="X75">IFERROR(IF(ROW(X7)&gt; COUNTA($T$69:$T$126), "",INDEX($T:$T, SMALL(IF(T$69:T$126&lt;&gt;"",
ROW($69:$126)), ROW(A7)))),"")</f>
        <v/>
      </c>
      <c r="Y75" s="327"/>
    </row>
    <row r="76" spans="7:45">
      <c r="G76" s="327"/>
      <c r="H76" s="304"/>
      <c r="I76" s="304"/>
      <c r="J76" s="304"/>
      <c r="K76" s="304"/>
      <c r="L76" s="304"/>
      <c r="M76" s="304"/>
      <c r="N76" s="108" t="str">
        <f t="shared" si="10"/>
        <v/>
      </c>
      <c r="O76" s="105" t="str">
        <f t="shared" si="11"/>
        <v/>
      </c>
      <c r="P76" s="109" t="str">
        <f t="shared" si="12"/>
        <v/>
      </c>
      <c r="R76" s="108" t="str">
        <f t="shared" si="13"/>
        <v/>
      </c>
      <c r="S76" s="105" t="str">
        <f t="shared" si="14"/>
        <v/>
      </c>
      <c r="T76" s="109" t="str">
        <f t="shared" si="15"/>
        <v/>
      </c>
      <c r="V76" s="123"/>
      <c r="W76" s="128"/>
      <c r="X76" s="109" t="str">
        <f t="array" ref="X76">IFERROR(IF(ROW(X8)&gt; COUNTA($T$69:$T$126), "",INDEX($T:$T, SMALL(IF(T$69:T$126&lt;&gt;"",
ROW($69:$126)), ROW(A8)))),"")</f>
        <v/>
      </c>
      <c r="Y76" s="327"/>
    </row>
    <row r="77" spans="7:45">
      <c r="G77" s="327"/>
      <c r="H77" s="304"/>
      <c r="I77" s="304"/>
      <c r="J77" s="304"/>
      <c r="K77" s="304"/>
      <c r="L77" s="304"/>
      <c r="M77" s="304"/>
      <c r="N77" s="108" t="str">
        <f t="shared" si="10"/>
        <v/>
      </c>
      <c r="O77" s="105" t="str">
        <f t="shared" si="11"/>
        <v/>
      </c>
      <c r="P77" s="109" t="str">
        <f t="shared" si="12"/>
        <v/>
      </c>
      <c r="R77" s="108" t="str">
        <f t="shared" si="13"/>
        <v/>
      </c>
      <c r="S77" s="105" t="str">
        <f t="shared" si="14"/>
        <v/>
      </c>
      <c r="T77" s="109" t="str">
        <f t="shared" si="15"/>
        <v/>
      </c>
      <c r="V77" s="123"/>
      <c r="W77" s="128"/>
      <c r="X77" s="109" t="str">
        <f t="array" ref="X77">IFERROR(IF(ROW(X9)&gt; COUNTA($T$69:$T$126), "",INDEX($T:$T, SMALL(IF(T$69:T$126&lt;&gt;"",
ROW($69:$126)), ROW(A9)))),"")</f>
        <v/>
      </c>
      <c r="Y77" s="327"/>
    </row>
    <row r="78" spans="7:45">
      <c r="G78" s="327"/>
      <c r="H78" s="304"/>
      <c r="I78" s="304"/>
      <c r="J78" s="304"/>
      <c r="K78" s="304"/>
      <c r="L78" s="304"/>
      <c r="M78" s="304"/>
      <c r="N78" s="108" t="str">
        <f t="shared" si="10"/>
        <v/>
      </c>
      <c r="O78" s="105" t="str">
        <f t="shared" si="11"/>
        <v/>
      </c>
      <c r="P78" s="109" t="str">
        <f t="shared" si="12"/>
        <v/>
      </c>
      <c r="R78" s="108" t="str">
        <f t="shared" si="13"/>
        <v/>
      </c>
      <c r="S78" s="105" t="str">
        <f t="shared" si="14"/>
        <v/>
      </c>
      <c r="T78" s="109" t="str">
        <f t="shared" si="15"/>
        <v/>
      </c>
      <c r="V78" s="123"/>
      <c r="W78" s="128"/>
      <c r="X78" s="109" t="str">
        <f t="array" ref="X78">IFERROR(IF(ROW(X10)&gt; COUNTA($T$69:$T$126), "",INDEX($T:$T, SMALL(IF(T$69:T$126&lt;&gt;"",
ROW($69:$126)), ROW(A10)))),"")</f>
        <v/>
      </c>
      <c r="Y78" s="327"/>
    </row>
    <row r="79" spans="7:45">
      <c r="G79" s="327"/>
      <c r="H79" s="304"/>
      <c r="I79" s="304"/>
      <c r="J79" s="304"/>
      <c r="K79" s="304"/>
      <c r="L79" s="304"/>
      <c r="M79" s="304"/>
      <c r="N79" s="108" t="str">
        <f t="shared" si="10"/>
        <v/>
      </c>
      <c r="O79" s="105" t="str">
        <f t="shared" si="11"/>
        <v/>
      </c>
      <c r="P79" s="109" t="str">
        <f t="shared" si="12"/>
        <v/>
      </c>
      <c r="R79" s="108" t="str">
        <f t="shared" si="13"/>
        <v/>
      </c>
      <c r="S79" s="105" t="str">
        <f t="shared" si="14"/>
        <v/>
      </c>
      <c r="T79" s="109" t="str">
        <f t="shared" si="15"/>
        <v/>
      </c>
      <c r="V79" s="123"/>
      <c r="W79" s="128"/>
      <c r="X79" s="109" t="str">
        <f t="array" ref="X79">IFERROR(IF(ROW(X11)&gt; COUNTA($T$69:$T$126), "",INDEX($T:$T, SMALL(IF(T$69:T$126&lt;&gt;"",
ROW($69:$126)), ROW(A11)))),"")</f>
        <v/>
      </c>
      <c r="Y79" s="327"/>
    </row>
    <row r="80" spans="7:45">
      <c r="G80" s="327"/>
      <c r="H80" s="304"/>
      <c r="I80" s="304"/>
      <c r="J80" s="304"/>
      <c r="K80" s="304"/>
      <c r="L80" s="304"/>
      <c r="M80" s="304"/>
      <c r="N80" s="108" t="str">
        <f t="shared" si="10"/>
        <v/>
      </c>
      <c r="O80" s="105" t="str">
        <f t="shared" si="11"/>
        <v/>
      </c>
      <c r="P80" s="109" t="str">
        <f t="shared" si="12"/>
        <v/>
      </c>
      <c r="R80" s="108" t="str">
        <f t="shared" si="13"/>
        <v/>
      </c>
      <c r="S80" s="105" t="str">
        <f t="shared" si="14"/>
        <v/>
      </c>
      <c r="T80" s="109" t="str">
        <f t="shared" si="15"/>
        <v/>
      </c>
      <c r="V80" s="123"/>
      <c r="W80" s="128"/>
      <c r="X80" s="109" t="str">
        <f t="array" ref="X80">IFERROR(IF(ROW(X12)&gt; COUNTA($T$69:$T$126), "",INDEX($T:$T, SMALL(IF(T$69:T$126&lt;&gt;"",
ROW($69:$126)), ROW(A12)))),"")</f>
        <v/>
      </c>
      <c r="Y80" s="327"/>
    </row>
    <row r="81" spans="7:25">
      <c r="G81" s="327"/>
      <c r="H81" s="304"/>
      <c r="I81" s="304"/>
      <c r="J81" s="304"/>
      <c r="K81" s="304"/>
      <c r="L81" s="304"/>
      <c r="M81" s="304"/>
      <c r="N81" s="108" t="str">
        <f t="shared" si="10"/>
        <v/>
      </c>
      <c r="O81" s="105" t="str">
        <f t="shared" si="11"/>
        <v/>
      </c>
      <c r="P81" s="109" t="str">
        <f t="shared" si="12"/>
        <v/>
      </c>
      <c r="R81" s="108" t="str">
        <f t="shared" si="13"/>
        <v/>
      </c>
      <c r="S81" s="105" t="str">
        <f t="shared" si="14"/>
        <v/>
      </c>
      <c r="T81" s="109" t="str">
        <f t="shared" si="15"/>
        <v/>
      </c>
      <c r="V81" s="123"/>
      <c r="W81" s="128"/>
      <c r="X81" s="109" t="str">
        <f t="array" ref="X81">IFERROR(IF(ROW(X13)&gt; COUNTA($T$69:$T$126), "",INDEX($T:$T, SMALL(IF(T$69:T$126&lt;&gt;"",
ROW($69:$126)), ROW(A13)))),"")</f>
        <v/>
      </c>
      <c r="Y81" s="327"/>
    </row>
    <row r="82" spans="7:25">
      <c r="G82" s="327"/>
      <c r="H82" s="304"/>
      <c r="I82" s="304"/>
      <c r="J82" s="304"/>
      <c r="K82" s="304"/>
      <c r="L82" s="304"/>
      <c r="M82" s="304"/>
      <c r="N82" s="108" t="str">
        <f t="shared" si="10"/>
        <v/>
      </c>
      <c r="O82" s="105" t="str">
        <f t="shared" si="11"/>
        <v/>
      </c>
      <c r="P82" s="109" t="str">
        <f t="shared" si="12"/>
        <v/>
      </c>
      <c r="R82" s="108" t="str">
        <f t="shared" si="13"/>
        <v/>
      </c>
      <c r="S82" s="105" t="str">
        <f t="shared" si="14"/>
        <v/>
      </c>
      <c r="T82" s="109" t="str">
        <f t="shared" si="15"/>
        <v/>
      </c>
      <c r="V82" s="123"/>
      <c r="W82" s="128"/>
      <c r="X82" s="109" t="str">
        <f t="array" ref="X82">IFERROR(IF(ROW(X14)&gt; COUNTA($T$69:$T$126), "",INDEX($T:$T, SMALL(IF(T$69:T$126&lt;&gt;"",
ROW($69:$126)), ROW(A14)))),"")</f>
        <v/>
      </c>
      <c r="Y82" s="327"/>
    </row>
    <row r="83" spans="7:25">
      <c r="G83" s="327"/>
      <c r="H83" s="304"/>
      <c r="I83" s="304"/>
      <c r="J83" s="304"/>
      <c r="K83" s="304"/>
      <c r="L83" s="304"/>
      <c r="M83" s="304"/>
      <c r="N83" s="108" t="str">
        <f t="shared" si="10"/>
        <v/>
      </c>
      <c r="O83" s="105" t="str">
        <f t="shared" si="11"/>
        <v/>
      </c>
      <c r="P83" s="109" t="str">
        <f t="shared" si="12"/>
        <v/>
      </c>
      <c r="R83" s="108" t="str">
        <f t="shared" si="13"/>
        <v/>
      </c>
      <c r="S83" s="105" t="str">
        <f t="shared" si="14"/>
        <v/>
      </c>
      <c r="T83" s="109" t="str">
        <f t="shared" si="15"/>
        <v/>
      </c>
      <c r="V83" s="123"/>
      <c r="W83" s="128"/>
      <c r="X83" s="109" t="str">
        <f t="array" ref="X83">IFERROR(IF(ROW(X15)&gt; COUNTA($T$69:$T$126), "",INDEX($T:$T, SMALL(IF(T$69:T$126&lt;&gt;"",
ROW($69:$126)), ROW(A15)))),"")</f>
        <v/>
      </c>
      <c r="Y83" s="327"/>
    </row>
    <row r="84" spans="7:25">
      <c r="G84" s="327"/>
      <c r="H84" s="304"/>
      <c r="I84" s="304"/>
      <c r="J84" s="304"/>
      <c r="K84" s="304"/>
      <c r="L84" s="304"/>
      <c r="M84" s="304"/>
      <c r="N84" s="108" t="str">
        <f t="shared" si="10"/>
        <v/>
      </c>
      <c r="O84" s="105" t="str">
        <f t="shared" si="11"/>
        <v/>
      </c>
      <c r="P84" s="109" t="str">
        <f t="shared" si="12"/>
        <v/>
      </c>
      <c r="R84" s="108" t="str">
        <f t="shared" si="13"/>
        <v/>
      </c>
      <c r="S84" s="105" t="str">
        <f t="shared" si="14"/>
        <v/>
      </c>
      <c r="T84" s="109" t="str">
        <f t="shared" si="15"/>
        <v/>
      </c>
      <c r="V84" s="123"/>
      <c r="W84" s="104"/>
      <c r="X84" s="132" t="str">
        <f t="array" ref="X84">IFERROR(IF(ROW(X16)&gt; COUNTA($T$69:$T$126), "",INDEX($T:$T, SMALL(IF(T$69:T$126&lt;&gt;"",
ROW($69:$126)), ROW(A16)))),"")</f>
        <v/>
      </c>
      <c r="Y84" s="327"/>
    </row>
    <row r="85" spans="7:25">
      <c r="G85" s="327"/>
      <c r="H85" s="304"/>
      <c r="I85" s="304"/>
      <c r="J85" s="304"/>
      <c r="K85" s="304"/>
      <c r="L85" s="304"/>
      <c r="M85" s="304"/>
      <c r="N85" s="108" t="str">
        <f t="shared" si="10"/>
        <v/>
      </c>
      <c r="O85" s="105" t="str">
        <f t="shared" si="11"/>
        <v/>
      </c>
      <c r="P85" s="109" t="str">
        <f t="shared" si="12"/>
        <v/>
      </c>
      <c r="R85" s="108" t="str">
        <f t="shared" si="13"/>
        <v/>
      </c>
      <c r="S85" s="105" t="str">
        <f t="shared" si="14"/>
        <v/>
      </c>
      <c r="T85" s="109" t="str">
        <f t="shared" si="15"/>
        <v/>
      </c>
      <c r="V85" s="123"/>
      <c r="W85" s="104"/>
      <c r="X85" s="133" t="str">
        <f t="array" ref="X85">IFERROR(IF(ROW(X17)&gt; COUNTA($T$69:$T$126), "",INDEX($T:$T, SMALL(IF(T$69:T$126&lt;&gt;"",
ROW($69:$126)), ROW(A17)))),"")</f>
        <v/>
      </c>
      <c r="Y85" s="327"/>
    </row>
    <row r="86" spans="7:25">
      <c r="G86" s="327"/>
      <c r="H86" s="304"/>
      <c r="I86" s="304"/>
      <c r="J86" s="304"/>
      <c r="K86" s="304"/>
      <c r="L86" s="304"/>
      <c r="M86" s="304"/>
      <c r="N86" s="108" t="str">
        <f t="shared" si="10"/>
        <v/>
      </c>
      <c r="O86" s="105" t="str">
        <f t="shared" si="11"/>
        <v/>
      </c>
      <c r="P86" s="109" t="str">
        <f t="shared" si="12"/>
        <v/>
      </c>
      <c r="R86" s="108" t="str">
        <f t="shared" si="13"/>
        <v/>
      </c>
      <c r="S86" s="105" t="str">
        <f t="shared" si="14"/>
        <v/>
      </c>
      <c r="T86" s="109" t="str">
        <f t="shared" si="15"/>
        <v/>
      </c>
      <c r="V86" s="123"/>
      <c r="W86" s="104"/>
      <c r="X86" s="133" t="str">
        <f t="array" ref="X86">IFERROR(IF(ROW(X18)&gt; COUNTA($T$69:$T$126), "",INDEX($T:$T, SMALL(IF(T$69:T$126&lt;&gt;"",
ROW($69:$126)), ROW(A18)))),"")</f>
        <v/>
      </c>
      <c r="Y86" s="327"/>
    </row>
    <row r="87" spans="7:25">
      <c r="G87" s="327"/>
      <c r="N87" s="108" t="str">
        <f t="shared" si="10"/>
        <v/>
      </c>
      <c r="O87" s="105" t="str">
        <f t="shared" si="11"/>
        <v/>
      </c>
      <c r="P87" s="109" t="str">
        <f t="shared" si="12"/>
        <v/>
      </c>
      <c r="R87" s="108" t="str">
        <f t="shared" si="13"/>
        <v/>
      </c>
      <c r="S87" s="105" t="str">
        <f t="shared" si="14"/>
        <v/>
      </c>
      <c r="T87" s="109" t="str">
        <f t="shared" si="15"/>
        <v/>
      </c>
      <c r="V87" s="123"/>
      <c r="W87" s="104"/>
      <c r="X87" s="133" t="str">
        <f t="array" ref="X87">IFERROR(IF(ROW(X19)&gt; COUNTA($T$69:$T$126), "",INDEX($T:$T, SMALL(IF(T$69:T$126&lt;&gt;"",
ROW($69:$126)), ROW(A19)))),"")</f>
        <v/>
      </c>
      <c r="Y87" s="327"/>
    </row>
    <row r="88" spans="7:25">
      <c r="G88" s="327"/>
      <c r="N88" s="108" t="str">
        <f t="shared" si="10"/>
        <v/>
      </c>
      <c r="O88" s="105" t="str">
        <f t="shared" si="11"/>
        <v/>
      </c>
      <c r="P88" s="109" t="str">
        <f t="shared" si="12"/>
        <v/>
      </c>
      <c r="R88" s="108" t="str">
        <f t="shared" si="13"/>
        <v/>
      </c>
      <c r="S88" s="105" t="str">
        <f t="shared" si="14"/>
        <v/>
      </c>
      <c r="T88" s="109" t="str">
        <f t="shared" si="15"/>
        <v/>
      </c>
      <c r="V88" s="123"/>
      <c r="W88" s="104"/>
      <c r="X88" s="133" t="str">
        <f t="array" ref="X88">IFERROR(IF(ROW(X20)&gt; COUNTA($T$69:$T$126), "",INDEX($T:$T, SMALL(IF(T$69:T$126&lt;&gt;"",
ROW($69:$126)), ROW(A20)))),"")</f>
        <v/>
      </c>
      <c r="Y88" s="327"/>
    </row>
    <row r="89" spans="7:25">
      <c r="G89" s="327"/>
      <c r="N89" s="108" t="str">
        <f t="shared" si="10"/>
        <v/>
      </c>
      <c r="O89" s="105" t="str">
        <f t="shared" si="11"/>
        <v/>
      </c>
      <c r="P89" s="109" t="str">
        <f t="shared" si="12"/>
        <v/>
      </c>
      <c r="R89" s="108" t="str">
        <f t="shared" si="13"/>
        <v/>
      </c>
      <c r="S89" s="105" t="str">
        <f t="shared" si="14"/>
        <v/>
      </c>
      <c r="T89" s="109" t="str">
        <f t="shared" si="15"/>
        <v/>
      </c>
      <c r="V89" s="123"/>
      <c r="W89" s="104"/>
      <c r="X89" s="133" t="str">
        <f t="array" ref="X89">IFERROR(IF(ROW(X21)&gt; COUNTA($T$69:$T$126), "",INDEX($T:$T, SMALL(IF(T$69:T$126&lt;&gt;"",
ROW($69:$126)), ROW(A21)))),"")</f>
        <v/>
      </c>
      <c r="Y89" s="327"/>
    </row>
    <row r="90" spans="7:25">
      <c r="G90" s="327"/>
      <c r="N90" s="108" t="str">
        <f t="shared" si="10"/>
        <v/>
      </c>
      <c r="O90" s="105" t="str">
        <f t="shared" si="11"/>
        <v/>
      </c>
      <c r="P90" s="109" t="str">
        <f t="shared" si="12"/>
        <v/>
      </c>
      <c r="R90" s="108" t="str">
        <f t="shared" si="13"/>
        <v/>
      </c>
      <c r="S90" s="105" t="str">
        <f t="shared" si="14"/>
        <v/>
      </c>
      <c r="T90" s="109" t="str">
        <f t="shared" si="15"/>
        <v/>
      </c>
      <c r="V90" s="123"/>
      <c r="W90" s="104"/>
      <c r="X90" s="133" t="str">
        <f t="array" ref="X90">IFERROR(IF(ROW(X22)&gt; COUNTA($T$69:$T$126), "",INDEX($T:$T, SMALL(IF(T$69:T$126&lt;&gt;"",
ROW($69:$126)), ROW(A22)))),"")</f>
        <v/>
      </c>
      <c r="Y90" s="327"/>
    </row>
    <row r="91" spans="7:25">
      <c r="G91" s="327"/>
      <c r="N91" s="108" t="str">
        <f t="shared" si="10"/>
        <v/>
      </c>
      <c r="O91" s="105" t="str">
        <f t="shared" si="11"/>
        <v/>
      </c>
      <c r="P91" s="109" t="str">
        <f t="shared" si="12"/>
        <v/>
      </c>
      <c r="R91" s="108" t="str">
        <f t="shared" si="13"/>
        <v/>
      </c>
      <c r="S91" s="105" t="str">
        <f t="shared" si="14"/>
        <v/>
      </c>
      <c r="T91" s="109" t="str">
        <f t="shared" si="15"/>
        <v/>
      </c>
      <c r="V91" s="123"/>
      <c r="W91" s="104"/>
      <c r="X91" s="133" t="str">
        <f t="array" ref="X91">IFERROR(IF(ROW(X23)&gt; COUNTA($T$69:$T$126), "",INDEX($T:$T, SMALL(IF(T$69:T$126&lt;&gt;"",
ROW($69:$126)), ROW(A23)))),"")</f>
        <v/>
      </c>
      <c r="Y91" s="327"/>
    </row>
    <row r="92" spans="7:25">
      <c r="G92" s="327"/>
      <c r="N92" s="108" t="str">
        <f t="shared" si="10"/>
        <v/>
      </c>
      <c r="O92" s="105" t="str">
        <f t="shared" si="11"/>
        <v/>
      </c>
      <c r="P92" s="109" t="str">
        <f t="shared" si="12"/>
        <v/>
      </c>
      <c r="R92" s="108" t="str">
        <f t="shared" si="13"/>
        <v/>
      </c>
      <c r="S92" s="105" t="str">
        <f t="shared" si="14"/>
        <v/>
      </c>
      <c r="T92" s="109" t="str">
        <f t="shared" si="15"/>
        <v/>
      </c>
      <c r="V92" s="123"/>
      <c r="W92" s="104"/>
      <c r="X92" s="133" t="str">
        <f t="array" ref="X92">IFERROR(IF(ROW(X24)&gt; COUNTA($T$69:$T$126), "",INDEX($T:$T, SMALL(IF(T$69:T$126&lt;&gt;"",
ROW($69:$126)), ROW(A24)))),"")</f>
        <v/>
      </c>
      <c r="Y92" s="327"/>
    </row>
    <row r="93" spans="7:25">
      <c r="G93" s="327"/>
      <c r="N93" s="108" t="str">
        <f t="shared" si="10"/>
        <v/>
      </c>
      <c r="O93" s="105" t="str">
        <f t="shared" si="11"/>
        <v/>
      </c>
      <c r="P93" s="109" t="str">
        <f t="shared" si="12"/>
        <v/>
      </c>
      <c r="R93" s="108" t="str">
        <f t="shared" si="13"/>
        <v/>
      </c>
      <c r="S93" s="105" t="str">
        <f t="shared" si="14"/>
        <v/>
      </c>
      <c r="T93" s="109" t="str">
        <f t="shared" si="15"/>
        <v/>
      </c>
      <c r="V93" s="123"/>
      <c r="W93" s="104"/>
      <c r="X93" s="133" t="str">
        <f t="array" ref="X93">IFERROR(IF(ROW(X25)&gt; COUNTA($T$69:$T$126), "",INDEX($T:$T, SMALL(IF(T$69:T$126&lt;&gt;"",
ROW($69:$126)), ROW(A25)))),"")</f>
        <v/>
      </c>
      <c r="Y93" s="327"/>
    </row>
    <row r="94" spans="7:25">
      <c r="G94" s="327"/>
      <c r="N94" s="108" t="str">
        <f t="shared" si="10"/>
        <v/>
      </c>
      <c r="O94" s="105" t="str">
        <f t="shared" si="11"/>
        <v/>
      </c>
      <c r="P94" s="109" t="str">
        <f t="shared" si="12"/>
        <v/>
      </c>
      <c r="R94" s="108" t="str">
        <f t="shared" si="13"/>
        <v/>
      </c>
      <c r="S94" s="105" t="str">
        <f t="shared" si="14"/>
        <v/>
      </c>
      <c r="T94" s="109" t="str">
        <f t="shared" si="15"/>
        <v/>
      </c>
      <c r="V94" s="123"/>
      <c r="W94" s="104"/>
      <c r="X94" s="133" t="str">
        <f t="array" ref="X94">IFERROR(IF(ROW(X26)&gt; COUNTA($T$69:$T$126), "",INDEX($T:$T, SMALL(IF(T$69:T$126&lt;&gt;"",
ROW($69:$126)), ROW(A26)))),"")</f>
        <v/>
      </c>
      <c r="Y94" s="327"/>
    </row>
    <row r="95" spans="7:25">
      <c r="G95" s="327"/>
      <c r="N95" s="108" t="str">
        <f t="shared" si="10"/>
        <v/>
      </c>
      <c r="O95" s="105" t="str">
        <f t="shared" si="11"/>
        <v/>
      </c>
      <c r="P95" s="109" t="str">
        <f t="shared" si="12"/>
        <v/>
      </c>
      <c r="R95" s="108" t="str">
        <f t="shared" si="13"/>
        <v/>
      </c>
      <c r="S95" s="105" t="str">
        <f t="shared" si="14"/>
        <v/>
      </c>
      <c r="T95" s="109" t="str">
        <f t="shared" si="15"/>
        <v/>
      </c>
      <c r="V95" s="123"/>
      <c r="W95" s="104"/>
      <c r="X95" s="133" t="str">
        <f t="array" ref="X95">IFERROR(IF(ROW(X27)&gt; COUNTA($T$69:$T$126), "",INDEX($T:$T, SMALL(IF(T$69:T$126&lt;&gt;"",
ROW($69:$126)), ROW(A27)))),"")</f>
        <v/>
      </c>
      <c r="Y95" s="327"/>
    </row>
    <row r="96" spans="7:25">
      <c r="G96" s="327"/>
      <c r="N96" s="108" t="str">
        <f t="shared" si="10"/>
        <v/>
      </c>
      <c r="O96" s="105" t="str">
        <f t="shared" si="11"/>
        <v/>
      </c>
      <c r="P96" s="109" t="str">
        <f t="shared" si="12"/>
        <v/>
      </c>
      <c r="R96" s="108" t="str">
        <f t="shared" si="13"/>
        <v/>
      </c>
      <c r="S96" s="105" t="str">
        <f t="shared" si="14"/>
        <v/>
      </c>
      <c r="T96" s="109" t="str">
        <f t="shared" si="15"/>
        <v/>
      </c>
      <c r="V96" s="123"/>
      <c r="W96" s="104"/>
      <c r="X96" s="133" t="str">
        <f t="array" ref="X96">IFERROR(IF(ROW(X28)&gt; COUNTA($T$69:$T$126), "",INDEX($T:$T, SMALL(IF(T$69:T$126&lt;&gt;"",
ROW($69:$126)), ROW(A28)))),"")</f>
        <v/>
      </c>
      <c r="Y96" s="327"/>
    </row>
    <row r="97" spans="7:25">
      <c r="G97" s="327"/>
      <c r="N97" s="108" t="str">
        <f t="shared" si="10"/>
        <v/>
      </c>
      <c r="O97" s="105" t="str">
        <f t="shared" si="11"/>
        <v/>
      </c>
      <c r="P97" s="109" t="str">
        <f t="shared" si="12"/>
        <v/>
      </c>
      <c r="R97" s="108" t="str">
        <f t="shared" si="13"/>
        <v/>
      </c>
      <c r="S97" s="105" t="str">
        <f t="shared" si="14"/>
        <v/>
      </c>
      <c r="T97" s="109" t="str">
        <f t="shared" si="15"/>
        <v/>
      </c>
      <c r="V97" s="123"/>
      <c r="W97" s="104"/>
      <c r="X97" s="133" t="str">
        <f t="array" ref="X97">IFERROR(IF(ROW(X29)&gt; COUNTA($T$69:$T$126), "",INDEX($T:$T, SMALL(IF(T$69:T$126&lt;&gt;"",
ROW($69:$126)), ROW(A29)))),"")</f>
        <v/>
      </c>
      <c r="Y97" s="327"/>
    </row>
    <row r="98" spans="7:25">
      <c r="G98" s="327"/>
      <c r="N98" s="108" t="str">
        <f t="shared" si="10"/>
        <v/>
      </c>
      <c r="O98" s="105" t="str">
        <f t="shared" si="11"/>
        <v/>
      </c>
      <c r="P98" s="109" t="str">
        <f t="shared" si="12"/>
        <v/>
      </c>
      <c r="R98" s="108" t="str">
        <f t="shared" si="13"/>
        <v/>
      </c>
      <c r="S98" s="105" t="str">
        <f t="shared" si="14"/>
        <v/>
      </c>
      <c r="T98" s="109" t="str">
        <f t="shared" si="15"/>
        <v/>
      </c>
      <c r="V98" s="123"/>
      <c r="W98" s="104"/>
      <c r="X98" s="133" t="str">
        <f t="array" ref="X98">IFERROR(IF(ROW(X30)&gt; COUNTA($T$69:$T$126), "",INDEX($T:$T, SMALL(IF(T$69:T$126&lt;&gt;"",
ROW($69:$126)), ROW(A30)))),"")</f>
        <v/>
      </c>
      <c r="Y98" s="327"/>
    </row>
    <row r="99" spans="7:25">
      <c r="G99" s="327"/>
      <c r="N99" s="108" t="str">
        <f t="shared" si="10"/>
        <v/>
      </c>
      <c r="O99" s="105" t="str">
        <f t="shared" si="11"/>
        <v/>
      </c>
      <c r="P99" s="109" t="str">
        <f t="shared" si="12"/>
        <v/>
      </c>
      <c r="R99" s="108" t="str">
        <f t="shared" si="13"/>
        <v/>
      </c>
      <c r="S99" s="105" t="str">
        <f t="shared" si="14"/>
        <v/>
      </c>
      <c r="T99" s="109" t="str">
        <f t="shared" si="15"/>
        <v/>
      </c>
      <c r="V99" s="123"/>
      <c r="W99" s="104"/>
      <c r="X99" s="133" t="str">
        <f t="array" ref="X99">IFERROR(IF(ROW(X31)&gt; COUNTA($T$69:$T$126), "",INDEX($T:$T, SMALL(IF(T$69:T$126&lt;&gt;"",
ROW($69:$126)), ROW(A31)))),"")</f>
        <v/>
      </c>
      <c r="Y99" s="327"/>
    </row>
    <row r="100" spans="7:25">
      <c r="G100" s="327"/>
      <c r="N100" s="108" t="str">
        <f t="shared" si="10"/>
        <v/>
      </c>
      <c r="O100" s="105" t="str">
        <f t="shared" si="11"/>
        <v/>
      </c>
      <c r="P100" s="109" t="str">
        <f t="shared" si="12"/>
        <v/>
      </c>
      <c r="R100" s="108" t="str">
        <f t="shared" si="13"/>
        <v/>
      </c>
      <c r="S100" s="105" t="str">
        <f t="shared" si="14"/>
        <v/>
      </c>
      <c r="T100" s="109" t="str">
        <f t="shared" si="15"/>
        <v/>
      </c>
      <c r="V100" s="123"/>
      <c r="W100" s="104"/>
      <c r="X100" s="133" t="str">
        <f t="array" ref="X100">IFERROR(IF(ROW(X32)&gt; COUNTA($T$69:$T$126), "",INDEX($T:$T, SMALL(IF(T$69:T$126&lt;&gt;"",
ROW($69:$126)), ROW(A32)))),"")</f>
        <v/>
      </c>
      <c r="Y100" s="327"/>
    </row>
    <row r="101" spans="7:25">
      <c r="G101" s="327"/>
      <c r="N101" s="108" t="str">
        <f t="shared" si="10"/>
        <v/>
      </c>
      <c r="O101" s="105" t="str">
        <f t="shared" si="11"/>
        <v/>
      </c>
      <c r="P101" s="109" t="str">
        <f t="shared" si="12"/>
        <v/>
      </c>
      <c r="R101" s="108" t="str">
        <f t="shared" si="13"/>
        <v/>
      </c>
      <c r="S101" s="105" t="str">
        <f t="shared" si="14"/>
        <v/>
      </c>
      <c r="T101" s="109" t="str">
        <f t="shared" si="15"/>
        <v/>
      </c>
      <c r="V101" s="123"/>
      <c r="W101" s="104"/>
      <c r="X101" s="133" t="str">
        <f t="array" ref="X101">IFERROR(IF(ROW(X33)&gt; COUNTA($T$69:$T$126), "",INDEX($T:$T, SMALL(IF(T$69:T$126&lt;&gt;"",
ROW($69:$126)), ROW(A33)))),"")</f>
        <v/>
      </c>
      <c r="Y101" s="327"/>
    </row>
    <row r="102" spans="7:25">
      <c r="G102" s="327"/>
      <c r="N102" s="108" t="str">
        <f t="shared" si="10"/>
        <v/>
      </c>
      <c r="O102" s="105" t="str">
        <f t="shared" si="11"/>
        <v/>
      </c>
      <c r="P102" s="109" t="str">
        <f t="shared" si="12"/>
        <v/>
      </c>
      <c r="R102" s="108" t="str">
        <f t="shared" si="13"/>
        <v/>
      </c>
      <c r="S102" s="105" t="str">
        <f t="shared" si="14"/>
        <v/>
      </c>
      <c r="T102" s="109" t="str">
        <f t="shared" si="15"/>
        <v/>
      </c>
      <c r="V102" s="123"/>
      <c r="W102" s="104"/>
      <c r="X102" s="133" t="str">
        <f t="array" ref="X102">IFERROR(IF(ROW(X34)&gt; COUNTA($T$69:$T$126), "",INDEX($T:$T, SMALL(IF(T$69:T$126&lt;&gt;"",
ROW($69:$126)), ROW(A34)))),"")</f>
        <v/>
      </c>
      <c r="Y102" s="327"/>
    </row>
    <row r="103" spans="7:25">
      <c r="G103" s="327"/>
      <c r="N103" s="108" t="str">
        <f t="shared" si="10"/>
        <v/>
      </c>
      <c r="O103" s="105" t="str">
        <f t="shared" si="11"/>
        <v/>
      </c>
      <c r="P103" s="109" t="str">
        <f t="shared" si="12"/>
        <v/>
      </c>
      <c r="R103" s="108" t="str">
        <f t="shared" si="13"/>
        <v/>
      </c>
      <c r="S103" s="105" t="str">
        <f t="shared" si="14"/>
        <v/>
      </c>
      <c r="T103" s="109" t="str">
        <f t="shared" si="15"/>
        <v/>
      </c>
      <c r="V103" s="123"/>
      <c r="W103" s="104"/>
      <c r="X103" s="133" t="str">
        <f t="array" ref="X103">IFERROR(IF(ROW(X35)&gt; COUNTA($T$69:$T$126), "",INDEX($T:$T, SMALL(IF(T$69:T$126&lt;&gt;"",
ROW($69:$126)), ROW(A35)))),"")</f>
        <v/>
      </c>
      <c r="Y103" s="327"/>
    </row>
    <row r="104" spans="7:25">
      <c r="G104" s="327"/>
      <c r="N104" s="108" t="str">
        <f t="shared" si="10"/>
        <v/>
      </c>
      <c r="O104" s="105" t="str">
        <f t="shared" si="11"/>
        <v/>
      </c>
      <c r="P104" s="109" t="str">
        <f t="shared" si="12"/>
        <v/>
      </c>
      <c r="R104" s="108" t="str">
        <f t="shared" si="13"/>
        <v/>
      </c>
      <c r="S104" s="105" t="str">
        <f t="shared" si="14"/>
        <v/>
      </c>
      <c r="T104" s="109" t="str">
        <f t="shared" si="15"/>
        <v/>
      </c>
      <c r="V104" s="123"/>
      <c r="W104" s="104"/>
      <c r="X104" s="133" t="str">
        <f t="array" ref="X104">IFERROR(IF(ROW(X36)&gt; COUNTA($T$69:$T$126), "",INDEX($T:$T, SMALL(IF(T$69:T$126&lt;&gt;"",
ROW($69:$126)), ROW(A36)))),"")</f>
        <v/>
      </c>
      <c r="Y104" s="327"/>
    </row>
    <row r="105" spans="7:25">
      <c r="G105" s="327"/>
      <c r="N105" s="108" t="str">
        <f t="shared" si="10"/>
        <v/>
      </c>
      <c r="O105" s="105" t="str">
        <f t="shared" si="11"/>
        <v/>
      </c>
      <c r="P105" s="109" t="str">
        <f t="shared" si="12"/>
        <v/>
      </c>
      <c r="R105" s="108" t="str">
        <f t="shared" si="13"/>
        <v/>
      </c>
      <c r="S105" s="105" t="str">
        <f t="shared" si="14"/>
        <v/>
      </c>
      <c r="T105" s="109" t="str">
        <f t="shared" si="15"/>
        <v/>
      </c>
      <c r="V105" s="123"/>
      <c r="W105" s="104"/>
      <c r="X105" s="133" t="str">
        <f t="array" ref="X105">IFERROR(IF(ROW(X37)&gt; COUNTA($T$69:$T$126), "",INDEX($T:$T, SMALL(IF(T$69:T$126&lt;&gt;"",
ROW($69:$126)), ROW(A37)))),"")</f>
        <v/>
      </c>
      <c r="Y105" s="327"/>
    </row>
    <row r="106" spans="7:25">
      <c r="G106" s="327"/>
      <c r="N106" s="108" t="str">
        <f t="shared" si="10"/>
        <v/>
      </c>
      <c r="O106" s="105" t="str">
        <f t="shared" si="11"/>
        <v/>
      </c>
      <c r="P106" s="109" t="str">
        <f t="shared" si="12"/>
        <v/>
      </c>
      <c r="R106" s="108" t="str">
        <f t="shared" si="13"/>
        <v/>
      </c>
      <c r="S106" s="105" t="str">
        <f t="shared" si="14"/>
        <v/>
      </c>
      <c r="T106" s="109" t="str">
        <f t="shared" si="15"/>
        <v/>
      </c>
      <c r="V106" s="123"/>
      <c r="W106" s="104"/>
      <c r="X106" s="133" t="str">
        <f t="array" ref="X106">IFERROR(IF(ROW(X38)&gt; COUNTA($T$69:$T$126), "",INDEX($T:$T, SMALL(IF(T$69:T$126&lt;&gt;"",
ROW($69:$126)), ROW(A38)))),"")</f>
        <v/>
      </c>
      <c r="Y106" s="327"/>
    </row>
    <row r="107" spans="7:25">
      <c r="G107" s="327"/>
      <c r="N107" s="108" t="str">
        <f t="shared" si="10"/>
        <v/>
      </c>
      <c r="O107" s="105" t="str">
        <f t="shared" si="11"/>
        <v/>
      </c>
      <c r="P107" s="109" t="str">
        <f t="shared" si="12"/>
        <v/>
      </c>
      <c r="R107" s="108" t="str">
        <f t="shared" si="13"/>
        <v/>
      </c>
      <c r="S107" s="105" t="str">
        <f t="shared" si="14"/>
        <v/>
      </c>
      <c r="T107" s="109" t="str">
        <f t="shared" si="15"/>
        <v/>
      </c>
      <c r="V107" s="123"/>
      <c r="W107" s="104"/>
      <c r="X107" s="133" t="str">
        <f t="array" ref="X107">IFERROR(IF(ROW(X39)&gt; COUNTA($T$69:$T$126), "",INDEX($T:$T, SMALL(IF(T$69:T$126&lt;&gt;"",
ROW($69:$126)), ROW(A39)))),"")</f>
        <v/>
      </c>
      <c r="Y107" s="327"/>
    </row>
    <row r="108" spans="7:25">
      <c r="G108" s="327"/>
      <c r="N108" s="108" t="str">
        <f t="shared" si="10"/>
        <v/>
      </c>
      <c r="O108" s="105" t="str">
        <f t="shared" si="11"/>
        <v/>
      </c>
      <c r="P108" s="109" t="str">
        <f t="shared" si="12"/>
        <v/>
      </c>
      <c r="R108" s="108" t="str">
        <f t="shared" si="13"/>
        <v/>
      </c>
      <c r="S108" s="105" t="str">
        <f t="shared" si="14"/>
        <v/>
      </c>
      <c r="T108" s="109" t="str">
        <f t="shared" si="15"/>
        <v/>
      </c>
      <c r="V108" s="123"/>
      <c r="W108" s="104"/>
      <c r="X108" s="133" t="str">
        <f t="array" ref="X108">IFERROR(IF(ROW(X40)&gt; COUNTA($T$69:$T$126), "",INDEX($T:$T, SMALL(IF(T$69:T$126&lt;&gt;"",
ROW($69:$126)), ROW(A40)))),"")</f>
        <v/>
      </c>
      <c r="Y108" s="327"/>
    </row>
    <row r="109" spans="7:25">
      <c r="G109" s="327"/>
      <c r="N109" s="108" t="str">
        <f t="shared" si="10"/>
        <v/>
      </c>
      <c r="O109" s="105" t="str">
        <f t="shared" si="11"/>
        <v/>
      </c>
      <c r="P109" s="109" t="str">
        <f t="shared" si="12"/>
        <v/>
      </c>
      <c r="R109" s="108" t="str">
        <f t="shared" si="13"/>
        <v/>
      </c>
      <c r="S109" s="105" t="str">
        <f t="shared" si="14"/>
        <v/>
      </c>
      <c r="T109" s="109" t="str">
        <f t="shared" si="15"/>
        <v/>
      </c>
      <c r="V109" s="123"/>
      <c r="W109" s="104"/>
      <c r="X109" s="133" t="str">
        <f t="array" ref="X109">IFERROR(IF(ROW(X41)&gt; COUNTA($T$69:$T$126), "",INDEX($T:$T, SMALL(IF(T$69:T$126&lt;&gt;"",
ROW($69:$126)), ROW(A41)))),"")</f>
        <v/>
      </c>
      <c r="Y109" s="327"/>
    </row>
    <row r="110" spans="7:25">
      <c r="G110" s="327"/>
      <c r="N110" s="108" t="str">
        <f t="shared" si="10"/>
        <v/>
      </c>
      <c r="O110" s="105" t="str">
        <f t="shared" si="11"/>
        <v/>
      </c>
      <c r="P110" s="109" t="str">
        <f t="shared" si="12"/>
        <v/>
      </c>
      <c r="R110" s="108" t="str">
        <f t="shared" si="13"/>
        <v/>
      </c>
      <c r="S110" s="105" t="str">
        <f t="shared" si="14"/>
        <v/>
      </c>
      <c r="T110" s="109" t="str">
        <f t="shared" si="15"/>
        <v/>
      </c>
      <c r="V110" s="123"/>
      <c r="W110" s="104"/>
      <c r="X110" s="133" t="str">
        <f t="array" ref="X110">IFERROR(IF(ROW(X42)&gt; COUNTA($T$69:$T$126), "",INDEX($T:$T, SMALL(IF(T$69:T$126&lt;&gt;"",
ROW($69:$126)), ROW(A42)))),"")</f>
        <v/>
      </c>
      <c r="Y110" s="327"/>
    </row>
    <row r="111" spans="7:25">
      <c r="G111" s="327"/>
      <c r="N111" s="108" t="str">
        <f t="shared" si="10"/>
        <v/>
      </c>
      <c r="O111" s="105" t="str">
        <f t="shared" si="11"/>
        <v/>
      </c>
      <c r="P111" s="109" t="str">
        <f t="shared" si="12"/>
        <v/>
      </c>
      <c r="R111" s="108" t="str">
        <f t="shared" si="13"/>
        <v/>
      </c>
      <c r="S111" s="105" t="str">
        <f t="shared" si="14"/>
        <v/>
      </c>
      <c r="T111" s="109" t="str">
        <f t="shared" si="15"/>
        <v/>
      </c>
      <c r="V111" s="123"/>
      <c r="W111" s="104"/>
      <c r="X111" s="133" t="str">
        <f t="array" ref="X111">IFERROR(IF(ROW(X43)&gt; COUNTA($T$69:$T$126), "",INDEX($T:$T, SMALL(IF(T$69:T$126&lt;&gt;"",
ROW($69:$126)), ROW(A43)))),"")</f>
        <v/>
      </c>
      <c r="Y111" s="327"/>
    </row>
    <row r="112" spans="7:25">
      <c r="G112" s="327"/>
      <c r="N112" s="108" t="str">
        <f t="shared" si="10"/>
        <v/>
      </c>
      <c r="O112" s="105" t="str">
        <f t="shared" si="11"/>
        <v/>
      </c>
      <c r="P112" s="109" t="str">
        <f t="shared" si="12"/>
        <v/>
      </c>
      <c r="R112" s="108" t="str">
        <f t="shared" si="13"/>
        <v/>
      </c>
      <c r="S112" s="105" t="str">
        <f t="shared" si="14"/>
        <v/>
      </c>
      <c r="T112" s="109" t="str">
        <f t="shared" si="15"/>
        <v/>
      </c>
      <c r="V112" s="123"/>
      <c r="W112" s="104"/>
      <c r="X112" s="133" t="str">
        <f t="array" ref="X112">IFERROR(IF(ROW(X44)&gt; COUNTA($T$69:$T$126), "",INDEX($T:$T, SMALL(IF(T$69:T$126&lt;&gt;"",
ROW($69:$126)), ROW(A44)))),"")</f>
        <v/>
      </c>
      <c r="Y112" s="327"/>
    </row>
    <row r="113" spans="7:25">
      <c r="G113" s="327"/>
      <c r="N113" s="108" t="str">
        <f t="shared" si="10"/>
        <v/>
      </c>
      <c r="O113" s="105" t="str">
        <f t="shared" si="11"/>
        <v/>
      </c>
      <c r="P113" s="109" t="str">
        <f t="shared" si="12"/>
        <v/>
      </c>
      <c r="R113" s="108" t="str">
        <f t="shared" si="13"/>
        <v/>
      </c>
      <c r="S113" s="105" t="str">
        <f t="shared" si="14"/>
        <v/>
      </c>
      <c r="T113" s="109" t="str">
        <f t="shared" si="15"/>
        <v/>
      </c>
      <c r="V113" s="123"/>
      <c r="W113" s="104"/>
      <c r="X113" s="133" t="str">
        <f t="array" ref="X113">IFERROR(IF(ROW(X45)&gt; COUNTA($T$69:$T$126), "",INDEX($T:$T, SMALL(IF(T$69:T$126&lt;&gt;"",
ROW($69:$126)), ROW(A45)))),"")</f>
        <v/>
      </c>
      <c r="Y113" s="327"/>
    </row>
    <row r="114" spans="7:25">
      <c r="G114" s="327"/>
      <c r="N114" s="108" t="str">
        <f t="shared" si="10"/>
        <v/>
      </c>
      <c r="O114" s="105" t="str">
        <f t="shared" si="11"/>
        <v/>
      </c>
      <c r="P114" s="109" t="str">
        <f t="shared" si="12"/>
        <v/>
      </c>
      <c r="R114" s="108" t="str">
        <f t="shared" si="13"/>
        <v/>
      </c>
      <c r="S114" s="105" t="str">
        <f t="shared" si="14"/>
        <v/>
      </c>
      <c r="T114" s="109" t="str">
        <f t="shared" si="15"/>
        <v/>
      </c>
      <c r="V114" s="123"/>
      <c r="W114" s="104"/>
      <c r="X114" s="133" t="str">
        <f t="array" ref="X114">IFERROR(IF(ROW(X46)&gt; COUNTA($T$69:$T$126), "",INDEX($T:$T, SMALL(IF(T$69:T$126&lt;&gt;"",
ROW($69:$126)), ROW(A46)))),"")</f>
        <v/>
      </c>
      <c r="Y114" s="327"/>
    </row>
    <row r="115" spans="7:25">
      <c r="G115" s="327"/>
      <c r="N115" s="108" t="str">
        <f t="shared" si="10"/>
        <v/>
      </c>
      <c r="O115" s="105" t="str">
        <f t="shared" si="11"/>
        <v/>
      </c>
      <c r="P115" s="109" t="str">
        <f t="shared" si="12"/>
        <v/>
      </c>
      <c r="R115" s="108" t="str">
        <f t="shared" si="13"/>
        <v/>
      </c>
      <c r="S115" s="105" t="str">
        <f t="shared" si="14"/>
        <v/>
      </c>
      <c r="T115" s="109" t="str">
        <f t="shared" si="15"/>
        <v/>
      </c>
      <c r="V115" s="123"/>
      <c r="W115" s="104"/>
      <c r="X115" s="133" t="str">
        <f t="array" ref="X115">IFERROR(IF(ROW(X47)&gt; COUNTA($T$69:$T$126), "",INDEX($T:$T, SMALL(IF(T$69:T$126&lt;&gt;"",
ROW($69:$126)), ROW(A47)))),"")</f>
        <v/>
      </c>
      <c r="Y115" s="327"/>
    </row>
    <row r="116" spans="7:25">
      <c r="G116" s="327"/>
      <c r="N116" s="108" t="str">
        <f t="shared" si="10"/>
        <v/>
      </c>
      <c r="O116" s="105" t="str">
        <f t="shared" si="11"/>
        <v/>
      </c>
      <c r="P116" s="109" t="str">
        <f t="shared" si="12"/>
        <v/>
      </c>
      <c r="R116" s="108" t="str">
        <f t="shared" si="13"/>
        <v/>
      </c>
      <c r="S116" s="105" t="str">
        <f t="shared" si="14"/>
        <v/>
      </c>
      <c r="T116" s="109" t="str">
        <f t="shared" si="15"/>
        <v/>
      </c>
      <c r="V116" s="123"/>
      <c r="W116" s="104"/>
      <c r="X116" s="133" t="str">
        <f t="array" ref="X116">IFERROR(IF(ROW(X48)&gt; COUNTA($T$69:$T$126), "",INDEX($T:$T, SMALL(IF(T$69:T$126&lt;&gt;"",
ROW($69:$126)), ROW(A48)))),"")</f>
        <v/>
      </c>
      <c r="Y116" s="327"/>
    </row>
    <row r="117" spans="7:25">
      <c r="G117" s="327"/>
      <c r="N117" s="108" t="str">
        <f t="shared" si="10"/>
        <v/>
      </c>
      <c r="O117" s="105" t="str">
        <f t="shared" si="11"/>
        <v/>
      </c>
      <c r="P117" s="109" t="str">
        <f t="shared" si="12"/>
        <v/>
      </c>
      <c r="R117" s="108" t="str">
        <f t="shared" si="13"/>
        <v/>
      </c>
      <c r="S117" s="105" t="str">
        <f t="shared" si="14"/>
        <v/>
      </c>
      <c r="T117" s="109" t="str">
        <f t="shared" si="15"/>
        <v/>
      </c>
      <c r="V117" s="123"/>
      <c r="W117" s="104"/>
      <c r="X117" s="133" t="str">
        <f t="array" ref="X117">IFERROR(IF(ROW(X49)&gt; COUNTA($T$69:$T$126), "",INDEX($T:$T, SMALL(IF(T$69:T$126&lt;&gt;"",
ROW($69:$126)), ROW(A49)))),"")</f>
        <v/>
      </c>
      <c r="Y117" s="327"/>
    </row>
    <row r="118" spans="7:25">
      <c r="G118" s="327"/>
      <c r="N118" s="108" t="str">
        <f t="shared" si="10"/>
        <v/>
      </c>
      <c r="O118" s="105" t="str">
        <f t="shared" si="11"/>
        <v/>
      </c>
      <c r="P118" s="109" t="str">
        <f t="shared" si="12"/>
        <v/>
      </c>
      <c r="R118" s="108" t="str">
        <f t="shared" si="13"/>
        <v/>
      </c>
      <c r="S118" s="105" t="str">
        <f t="shared" si="14"/>
        <v/>
      </c>
      <c r="T118" s="109" t="str">
        <f t="shared" si="15"/>
        <v/>
      </c>
      <c r="V118" s="123"/>
      <c r="W118" s="104"/>
      <c r="X118" s="133" t="str">
        <f t="array" ref="X118">IFERROR(IF(ROW(X50)&gt; COUNTA($T$69:$T$126), "",INDEX($T:$T, SMALL(IF(T$69:T$126&lt;&gt;"",
ROW($69:$126)), ROW(A50)))),"")</f>
        <v/>
      </c>
      <c r="Y118" s="327"/>
    </row>
    <row r="119" spans="7:25">
      <c r="G119" s="327"/>
      <c r="N119" s="108" t="str">
        <f t="shared" si="10"/>
        <v/>
      </c>
      <c r="O119" s="105" t="str">
        <f t="shared" si="11"/>
        <v/>
      </c>
      <c r="P119" s="109" t="str">
        <f t="shared" si="12"/>
        <v/>
      </c>
      <c r="R119" s="108" t="str">
        <f t="shared" si="13"/>
        <v/>
      </c>
      <c r="S119" s="105" t="str">
        <f t="shared" si="14"/>
        <v/>
      </c>
      <c r="T119" s="109" t="str">
        <f t="shared" si="15"/>
        <v/>
      </c>
      <c r="V119" s="123"/>
      <c r="W119" s="104"/>
      <c r="X119" s="133" t="str">
        <f t="array" ref="X119">IFERROR(IF(ROW(X51)&gt; COUNTA($T$69:$T$126), "",INDEX($T:$T, SMALL(IF(T$69:T$126&lt;&gt;"",
ROW($69:$126)), ROW(A51)))),"")</f>
        <v/>
      </c>
      <c r="Y119" s="327"/>
    </row>
    <row r="120" spans="7:25">
      <c r="G120" s="327"/>
      <c r="N120" s="108" t="str">
        <f t="shared" si="10"/>
        <v/>
      </c>
      <c r="O120" s="105" t="str">
        <f t="shared" si="11"/>
        <v/>
      </c>
      <c r="P120" s="109" t="str">
        <f t="shared" si="12"/>
        <v/>
      </c>
      <c r="R120" s="108" t="str">
        <f t="shared" si="13"/>
        <v/>
      </c>
      <c r="S120" s="105" t="str">
        <f t="shared" si="14"/>
        <v/>
      </c>
      <c r="T120" s="109" t="str">
        <f t="shared" si="15"/>
        <v/>
      </c>
      <c r="V120" s="123"/>
      <c r="W120" s="104"/>
      <c r="X120" s="133" t="str">
        <f t="array" ref="X120">IFERROR(IF(ROW(X52)&gt; COUNTA($T$69:$T$126), "",INDEX($T:$T, SMALL(IF(T$69:T$126&lt;&gt;"",
ROW($69:$126)), ROW(A52)))),"")</f>
        <v/>
      </c>
      <c r="Y120" s="327"/>
    </row>
    <row r="121" spans="7:25">
      <c r="G121" s="327"/>
      <c r="N121" s="108" t="str">
        <f t="shared" si="10"/>
        <v/>
      </c>
      <c r="O121" s="105" t="str">
        <f t="shared" si="11"/>
        <v/>
      </c>
      <c r="P121" s="109" t="str">
        <f t="shared" si="12"/>
        <v/>
      </c>
      <c r="R121" s="108" t="str">
        <f t="shared" si="13"/>
        <v/>
      </c>
      <c r="S121" s="105" t="str">
        <f t="shared" si="14"/>
        <v/>
      </c>
      <c r="T121" s="109" t="str">
        <f t="shared" si="15"/>
        <v/>
      </c>
      <c r="V121" s="123"/>
      <c r="W121" s="104"/>
      <c r="X121" s="133" t="str">
        <f t="array" ref="X121">IFERROR(IF(ROW(X53)&gt; COUNTA($T$69:$T$126), "",INDEX($T:$T, SMALL(IF(T$69:T$126&lt;&gt;"",
ROW($69:$126)), ROW(A53)))),"")</f>
        <v/>
      </c>
      <c r="Y121" s="327"/>
    </row>
    <row r="122" spans="7:25">
      <c r="G122" s="327"/>
      <c r="N122" s="108" t="str">
        <f t="shared" si="10"/>
        <v/>
      </c>
      <c r="O122" s="105" t="str">
        <f t="shared" si="11"/>
        <v/>
      </c>
      <c r="P122" s="109" t="str">
        <f t="shared" si="12"/>
        <v/>
      </c>
      <c r="R122" s="108" t="str">
        <f t="shared" si="13"/>
        <v/>
      </c>
      <c r="S122" s="105" t="str">
        <f t="shared" si="14"/>
        <v/>
      </c>
      <c r="T122" s="109" t="str">
        <f t="shared" si="15"/>
        <v/>
      </c>
      <c r="V122" s="123"/>
      <c r="W122" s="104"/>
      <c r="X122" s="133" t="str">
        <f t="array" ref="X122">IFERROR(IF(ROW(X54)&gt; COUNTA($T$69:$T$126), "",INDEX($T:$T, SMALL(IF(T$69:T$126&lt;&gt;"",
ROW($69:$126)), ROW(A54)))),"")</f>
        <v/>
      </c>
      <c r="Y122" s="327"/>
    </row>
    <row r="123" spans="7:25">
      <c r="G123" s="327"/>
      <c r="N123" s="108" t="str">
        <f t="shared" si="10"/>
        <v/>
      </c>
      <c r="O123" s="105" t="str">
        <f t="shared" si="11"/>
        <v/>
      </c>
      <c r="P123" s="109" t="str">
        <f t="shared" si="12"/>
        <v/>
      </c>
      <c r="R123" s="108" t="str">
        <f t="shared" si="13"/>
        <v/>
      </c>
      <c r="S123" s="105" t="str">
        <f t="shared" si="14"/>
        <v/>
      </c>
      <c r="T123" s="109" t="str">
        <f t="shared" si="15"/>
        <v/>
      </c>
      <c r="V123" s="123"/>
      <c r="W123" s="104"/>
      <c r="X123" s="133" t="str">
        <f t="array" ref="X123">IFERROR(IF(ROW(X55)&gt; COUNTA($T$69:$T$126), "",INDEX($T:$T, SMALL(IF(T$69:T$126&lt;&gt;"",
ROW($69:$126)), ROW(A55)))),"")</f>
        <v/>
      </c>
      <c r="Y123" s="327"/>
    </row>
    <row r="124" spans="7:25">
      <c r="G124" s="327"/>
      <c r="N124" s="108" t="str">
        <f t="shared" si="10"/>
        <v/>
      </c>
      <c r="O124" s="105" t="str">
        <f t="shared" si="11"/>
        <v/>
      </c>
      <c r="P124" s="109" t="str">
        <f t="shared" si="12"/>
        <v/>
      </c>
      <c r="R124" s="108" t="str">
        <f t="shared" si="13"/>
        <v/>
      </c>
      <c r="S124" s="105" t="str">
        <f t="shared" si="14"/>
        <v/>
      </c>
      <c r="T124" s="109" t="str">
        <f t="shared" si="15"/>
        <v/>
      </c>
      <c r="V124" s="123"/>
      <c r="W124" s="104"/>
      <c r="X124" s="133" t="str">
        <f t="array" ref="X124">IFERROR(IF(ROW(X56)&gt; COUNTA($T$69:$T$126), "",INDEX($T:$T, SMALL(IF(T$69:T$126&lt;&gt;"",
ROW($69:$126)), ROW(A56)))),"")</f>
        <v/>
      </c>
      <c r="Y124" s="327"/>
    </row>
    <row r="125" spans="7:25">
      <c r="G125" s="327"/>
      <c r="N125" s="108" t="str">
        <f t="shared" si="10"/>
        <v/>
      </c>
      <c r="O125" s="105" t="str">
        <f t="shared" si="11"/>
        <v/>
      </c>
      <c r="P125" s="109" t="str">
        <f t="shared" si="12"/>
        <v/>
      </c>
      <c r="R125" s="108" t="str">
        <f t="shared" si="13"/>
        <v/>
      </c>
      <c r="S125" s="105" t="str">
        <f t="shared" si="14"/>
        <v/>
      </c>
      <c r="T125" s="109" t="str">
        <f t="shared" si="15"/>
        <v/>
      </c>
      <c r="V125" s="123"/>
      <c r="W125" s="104"/>
      <c r="X125" s="133" t="str">
        <f t="array" ref="X125">IFERROR(IF(ROW(X57)&gt; COUNTA($T$69:$T$126), "",INDEX($T:$T, SMALL(IF(T$69:T$126&lt;&gt;"",
ROW($69:$126)), ROW(A57)))),"")</f>
        <v/>
      </c>
      <c r="Y125" s="327"/>
    </row>
    <row r="126" spans="7:25" ht="13.5" thickBot="1">
      <c r="G126" s="327"/>
      <c r="N126" s="108" t="str">
        <f t="shared" si="10"/>
        <v/>
      </c>
      <c r="O126" s="105" t="str">
        <f t="shared" si="11"/>
        <v/>
      </c>
      <c r="P126" s="109" t="str">
        <f t="shared" si="12"/>
        <v/>
      </c>
      <c r="R126" s="108" t="str">
        <f t="shared" si="13"/>
        <v/>
      </c>
      <c r="S126" s="105" t="str">
        <f t="shared" si="14"/>
        <v/>
      </c>
      <c r="T126" s="109" t="str">
        <f t="shared" si="15"/>
        <v/>
      </c>
      <c r="V126" s="126"/>
      <c r="W126" s="127"/>
      <c r="X126" s="134" t="str">
        <f t="array" ref="X126">IFERROR(IF(ROW(X58)&gt; COUNTA($T$69:$T$126), "",INDEX($T:$T, SMALL(IF(T$69:T$126&lt;&gt;"",
ROW($69:$126)), ROW(A58)))),"")</f>
        <v/>
      </c>
      <c r="Y126" s="327"/>
    </row>
    <row r="127" spans="7:25">
      <c r="G127" s="327"/>
      <c r="H127" s="327"/>
      <c r="I127" s="327"/>
      <c r="J127" s="327"/>
      <c r="K127" s="327"/>
      <c r="L127" s="327"/>
      <c r="M127" s="327"/>
      <c r="N127" s="327"/>
      <c r="O127" s="327"/>
      <c r="P127" s="327"/>
      <c r="Q127" s="327"/>
      <c r="R127" s="327"/>
      <c r="S127" s="327"/>
      <c r="T127" s="327"/>
      <c r="U127" s="327"/>
      <c r="V127" s="327"/>
      <c r="W127" s="327"/>
      <c r="X127" s="327"/>
      <c r="Y127" s="327"/>
    </row>
    <row r="129" spans="7:25" ht="15.75" thickBot="1">
      <c r="G129" s="330"/>
      <c r="H129" s="331" t="s">
        <v>384</v>
      </c>
      <c r="I129" s="330"/>
      <c r="J129" s="330"/>
      <c r="K129" s="330"/>
      <c r="L129" s="330"/>
      <c r="M129" s="330"/>
      <c r="N129" s="330"/>
      <c r="O129" s="330"/>
      <c r="P129" s="330"/>
      <c r="Q129" s="330"/>
      <c r="R129" s="330"/>
      <c r="S129" s="330"/>
      <c r="T129" s="330"/>
      <c r="U129" s="330"/>
      <c r="V129" s="332" t="s">
        <v>262</v>
      </c>
      <c r="W129" s="330"/>
      <c r="X129" s="330"/>
      <c r="Y129" s="330"/>
    </row>
    <row r="130" spans="7:25" ht="13.5" thickBot="1">
      <c r="G130" s="330"/>
      <c r="H130" s="124" t="s">
        <v>120</v>
      </c>
      <c r="I130" s="138"/>
      <c r="J130" s="138"/>
      <c r="K130" s="138"/>
      <c r="L130" s="125" t="s">
        <v>142</v>
      </c>
      <c r="N130" s="88" t="s">
        <v>258</v>
      </c>
      <c r="O130" s="88"/>
      <c r="P130" s="88"/>
      <c r="R130" s="88" t="s">
        <v>260</v>
      </c>
      <c r="S130" s="88"/>
      <c r="T130" s="88"/>
      <c r="V130" s="88" t="s">
        <v>261</v>
      </c>
      <c r="W130" s="88"/>
      <c r="X130" s="88"/>
      <c r="Y130" s="330"/>
    </row>
    <row r="131" spans="7:25" ht="13.5" thickBot="1">
      <c r="G131" s="330"/>
      <c r="H131" s="110">
        <f>IFERROR('KV Massnahmen'!B21,"NIL")</f>
        <v>0</v>
      </c>
      <c r="I131" s="111" t="str">
        <f>IFERROR(VLOOKUP($H$131,$A$5:$E$10,2,FALSE),"NIL")</f>
        <v>NIL</v>
      </c>
      <c r="J131" s="111" t="str">
        <f>IFERROR(VLOOKUP($H$131,$A$5:$E$10,3,FALSE),"NIL")</f>
        <v>NIL</v>
      </c>
      <c r="K131" s="111" t="str">
        <f>IFERROR(VLOOKUP($H$131,$A$5:$E$10,4,FALSE),"NIL")</f>
        <v>NIL</v>
      </c>
      <c r="L131" s="111" t="str">
        <f>IFERROR(VLOOKUP($H$131,$A$5:$E$10,5,FALSE),"NIL")</f>
        <v>NIL</v>
      </c>
      <c r="N131" s="106"/>
      <c r="O131" s="107"/>
      <c r="P131" s="116"/>
      <c r="R131" s="106"/>
      <c r="S131" s="107"/>
      <c r="T131" s="116"/>
      <c r="V131" s="106"/>
      <c r="W131" s="107"/>
      <c r="X131" s="129"/>
      <c r="Y131" s="330"/>
    </row>
    <row r="132" spans="7:25" ht="13.5" thickBot="1">
      <c r="G132" s="330"/>
      <c r="H132" s="90"/>
      <c r="I132" s="90"/>
      <c r="J132" s="90"/>
      <c r="K132" s="90"/>
      <c r="L132" s="90"/>
      <c r="N132" s="108" t="str">
        <f>IFERROR(IF(HLOOKUP($I$131,$AC$4:$AQ$63,$AB6,FALSE)="","",HLOOKUP($I$131,$AC$4:$AQ$63,$AB6,FALSE)),"")</f>
        <v/>
      </c>
      <c r="O132" s="105" t="str">
        <f>IFERROR(IF(HLOOKUP($J$131,$AC$4:$AQ$63,$AB6,FALSE)="","",HLOOKUP($J$131,$AC$4:$AQ$63,$AB6,FALSE)),"")</f>
        <v/>
      </c>
      <c r="P132" s="109" t="str">
        <f>IFERROR(IF(HLOOKUP($K$131,$AC$4:$AQ$63,$AB6,FALSE)="","",HLOOKUP($K$131,$AC$4:$AQ$63,$AB6,FALSE)),"")</f>
        <v/>
      </c>
      <c r="R132" s="108" t="str">
        <f>IFERROR(IF(N132=$I$134,N132,""),"")</f>
        <v/>
      </c>
      <c r="S132" s="105" t="str">
        <f>IFERROR(IF(N132=$I$134,O132,""),"")</f>
        <v/>
      </c>
      <c r="T132" s="109" t="str">
        <f>IFERROR(IF(N132=$I$134,P132,""),"")</f>
        <v/>
      </c>
      <c r="V132" s="123"/>
      <c r="W132" s="128"/>
      <c r="X132" s="109" t="str">
        <f t="array" ref="X132">IFERROR(IF(ROW(X1)&gt; COUNTA($T$132:$T$189), "",INDEX($T:$T, SMALL(IF(T$132:T$189&lt;&gt;"",
ROW($132:$189)), ROW(A1)))),"")</f>
        <v/>
      </c>
      <c r="Y132" s="330"/>
    </row>
    <row r="133" spans="7:25">
      <c r="G133" s="330"/>
      <c r="H133" s="124" t="s">
        <v>147</v>
      </c>
      <c r="I133" s="125"/>
      <c r="J133" s="90"/>
      <c r="K133" s="90"/>
      <c r="L133" s="90"/>
      <c r="M133" s="90"/>
      <c r="N133" s="108" t="str">
        <f t="shared" ref="N133:N189" si="16">IFERROR(IF(HLOOKUP($I$131,$AC$4:$AQ$63,$AB7,FALSE)="","",HLOOKUP($I$131,$AC$4:$AQ$63,$AB7,FALSE)),"")</f>
        <v/>
      </c>
      <c r="O133" s="105" t="str">
        <f t="shared" ref="O133:O189" si="17">IFERROR(IF(HLOOKUP($J$131,$AC$4:$AQ$63,$AB7,FALSE)="","",HLOOKUP($J$131,$AC$4:$AQ$63,$AB7,FALSE)),"")</f>
        <v/>
      </c>
      <c r="P133" s="109" t="str">
        <f t="shared" ref="P133:P189" si="18">IFERROR(IF(HLOOKUP($K$131,$AC$4:$AQ$63,$AB7,FALSE)="","",HLOOKUP($K$131,$AC$4:$AQ$63,$AB7,FALSE)),"")</f>
        <v/>
      </c>
      <c r="R133" s="108" t="str">
        <f t="shared" ref="R133:R189" si="19">IFERROR(IF(N133=$I$134,N133,""),"")</f>
        <v/>
      </c>
      <c r="S133" s="105" t="str">
        <f t="shared" ref="S133:S189" si="20">IFERROR(IF(N133=$I$134,O133,""),"")</f>
        <v/>
      </c>
      <c r="T133" s="109" t="str">
        <f t="shared" ref="T133:T189" si="21">IFERROR(IF(N133=$I$134,P133,""),"")</f>
        <v/>
      </c>
      <c r="V133" s="123"/>
      <c r="W133" s="128"/>
      <c r="X133" s="109" t="str">
        <f t="array" ref="X133">IFERROR(IF(ROW(X2)&gt; COUNTA($T$132:$T$189), "",INDEX($T:$T, SMALL(IF(T$132:T$189&lt;&gt;"",
ROW($132:$189)), ROW(A2)))),"")</f>
        <v/>
      </c>
      <c r="Y133" s="330"/>
    </row>
    <row r="134" spans="7:25" ht="13.5" thickBot="1">
      <c r="G134" s="330"/>
      <c r="H134" s="110" t="str">
        <f>IFERROR(Werte!D33,"NIL")</f>
        <v/>
      </c>
      <c r="I134" s="112">
        <f>IFERROR(Werte!E33,"NIL")</f>
        <v>0</v>
      </c>
      <c r="J134" s="90"/>
      <c r="K134" s="90"/>
      <c r="L134" s="90"/>
      <c r="M134" s="90"/>
      <c r="N134" s="108" t="str">
        <f t="shared" si="16"/>
        <v/>
      </c>
      <c r="O134" s="105" t="str">
        <f t="shared" si="17"/>
        <v/>
      </c>
      <c r="P134" s="109" t="str">
        <f t="shared" si="18"/>
        <v/>
      </c>
      <c r="R134" s="108" t="str">
        <f t="shared" si="19"/>
        <v/>
      </c>
      <c r="S134" s="105" t="str">
        <f t="shared" si="20"/>
        <v/>
      </c>
      <c r="T134" s="109" t="str">
        <f t="shared" si="21"/>
        <v/>
      </c>
      <c r="V134" s="123"/>
      <c r="W134" s="128"/>
      <c r="X134" s="109" t="str">
        <f t="array" ref="X134">IFERROR(IF(ROW(X3)&gt; COUNTA($T$132:$T$189), "",INDEX($T:$T, SMALL(IF(T$132:T$189&lt;&gt;"",
ROW($132:$189)), ROW(A3)))),"")</f>
        <v/>
      </c>
      <c r="Y134" s="330"/>
    </row>
    <row r="135" spans="7:25" ht="13.5" thickBot="1">
      <c r="G135" s="330"/>
      <c r="H135" s="90"/>
      <c r="I135" s="90"/>
      <c r="J135" s="90"/>
      <c r="K135" s="90"/>
      <c r="L135" s="90"/>
      <c r="M135" s="90"/>
      <c r="N135" s="108" t="str">
        <f t="shared" si="16"/>
        <v/>
      </c>
      <c r="O135" s="105" t="str">
        <f t="shared" si="17"/>
        <v/>
      </c>
      <c r="P135" s="109" t="str">
        <f t="shared" si="18"/>
        <v/>
      </c>
      <c r="R135" s="108" t="str">
        <f t="shared" si="19"/>
        <v/>
      </c>
      <c r="S135" s="105" t="str">
        <f t="shared" si="20"/>
        <v/>
      </c>
      <c r="T135" s="109" t="str">
        <f t="shared" si="21"/>
        <v/>
      </c>
      <c r="V135" s="123"/>
      <c r="W135" s="128"/>
      <c r="X135" s="109" t="str">
        <f t="array" ref="X135">IFERROR(IF(ROW(X4)&gt; COUNTA($T$132:$T$189), "",INDEX($T:$T, SMALL(IF(T$132:T$189&lt;&gt;"",
ROW($132:$189)), ROW(A4)))),"")</f>
        <v/>
      </c>
      <c r="Y135" s="330"/>
    </row>
    <row r="136" spans="7:25">
      <c r="G136" s="330"/>
      <c r="H136" s="139" t="s">
        <v>148</v>
      </c>
      <c r="I136" s="90"/>
      <c r="J136" s="90"/>
      <c r="K136" s="90"/>
      <c r="L136" s="90"/>
      <c r="M136" s="90"/>
      <c r="N136" s="108" t="str">
        <f t="shared" si="16"/>
        <v/>
      </c>
      <c r="O136" s="105" t="str">
        <f t="shared" si="17"/>
        <v/>
      </c>
      <c r="P136" s="109" t="str">
        <f t="shared" si="18"/>
        <v/>
      </c>
      <c r="R136" s="108" t="str">
        <f t="shared" si="19"/>
        <v/>
      </c>
      <c r="S136" s="105" t="str">
        <f t="shared" si="20"/>
        <v/>
      </c>
      <c r="T136" s="109" t="str">
        <f t="shared" si="21"/>
        <v/>
      </c>
      <c r="V136" s="123"/>
      <c r="W136" s="128"/>
      <c r="X136" s="109" t="str">
        <f t="array" ref="X136">IFERROR(IF(ROW(X5)&gt; COUNTA($T$132:$T$189), "",INDEX($T:$T, SMALL(IF(T$132:T$189&lt;&gt;"",
ROW($132:$189)), ROW(A5)))),"")</f>
        <v/>
      </c>
      <c r="Y136" s="330"/>
    </row>
    <row r="137" spans="7:25" ht="13.5" thickBot="1">
      <c r="G137" s="330"/>
      <c r="H137" s="131">
        <f>IFERROR('KV Massnahmen'!B22,"NIL")</f>
        <v>0</v>
      </c>
      <c r="I137" s="90"/>
      <c r="J137" s="90"/>
      <c r="K137" s="90"/>
      <c r="L137" s="90"/>
      <c r="M137" s="90"/>
      <c r="N137" s="108" t="str">
        <f t="shared" si="16"/>
        <v/>
      </c>
      <c r="O137" s="105" t="str">
        <f t="shared" si="17"/>
        <v/>
      </c>
      <c r="P137" s="109" t="str">
        <f t="shared" si="18"/>
        <v/>
      </c>
      <c r="R137" s="108" t="str">
        <f t="shared" si="19"/>
        <v/>
      </c>
      <c r="S137" s="105" t="str">
        <f t="shared" si="20"/>
        <v/>
      </c>
      <c r="T137" s="109" t="str">
        <f t="shared" si="21"/>
        <v/>
      </c>
      <c r="V137" s="123"/>
      <c r="W137" s="128"/>
      <c r="X137" s="109" t="str">
        <f t="array" ref="X137">IFERROR(IF(ROW(X6)&gt; COUNTA($T$132:$T$189), "",INDEX($T:$T, SMALL(IF(T$132:T$189&lt;&gt;"",
ROW($132:$189)), ROW(A6)))),"")</f>
        <v/>
      </c>
      <c r="Y137" s="330"/>
    </row>
    <row r="138" spans="7:25">
      <c r="G138" s="330"/>
      <c r="H138" s="304"/>
      <c r="I138" s="304"/>
      <c r="J138" s="304"/>
      <c r="K138" s="304"/>
      <c r="L138" s="304"/>
      <c r="M138" s="304"/>
      <c r="N138" s="108" t="str">
        <f t="shared" si="16"/>
        <v/>
      </c>
      <c r="O138" s="105" t="str">
        <f t="shared" si="17"/>
        <v/>
      </c>
      <c r="P138" s="109" t="str">
        <f t="shared" si="18"/>
        <v/>
      </c>
      <c r="R138" s="108" t="str">
        <f t="shared" si="19"/>
        <v/>
      </c>
      <c r="S138" s="105" t="str">
        <f t="shared" si="20"/>
        <v/>
      </c>
      <c r="T138" s="109" t="str">
        <f t="shared" si="21"/>
        <v/>
      </c>
      <c r="V138" s="123"/>
      <c r="W138" s="128"/>
      <c r="X138" s="109" t="str">
        <f t="array" ref="X138">IFERROR(IF(ROW(X7)&gt; COUNTA($T$132:$T$189), "",INDEX($T:$T, SMALL(IF(T$132:T$189&lt;&gt;"",
ROW($132:$189)), ROW(A7)))),"")</f>
        <v/>
      </c>
      <c r="Y138" s="330"/>
    </row>
    <row r="139" spans="7:25">
      <c r="G139" s="330"/>
      <c r="H139" s="304"/>
      <c r="I139" s="304"/>
      <c r="J139" s="304"/>
      <c r="K139" s="304"/>
      <c r="L139" s="304"/>
      <c r="M139" s="304"/>
      <c r="N139" s="108" t="str">
        <f t="shared" si="16"/>
        <v/>
      </c>
      <c r="O139" s="105" t="str">
        <f t="shared" si="17"/>
        <v/>
      </c>
      <c r="P139" s="109" t="str">
        <f t="shared" si="18"/>
        <v/>
      </c>
      <c r="R139" s="108" t="str">
        <f t="shared" si="19"/>
        <v/>
      </c>
      <c r="S139" s="105" t="str">
        <f t="shared" si="20"/>
        <v/>
      </c>
      <c r="T139" s="109" t="str">
        <f t="shared" si="21"/>
        <v/>
      </c>
      <c r="V139" s="123"/>
      <c r="W139" s="128"/>
      <c r="X139" s="109" t="str">
        <f t="array" ref="X139">IFERROR(IF(ROW(X8)&gt; COUNTA($T$132:$T$189), "",INDEX($T:$T, SMALL(IF(T$132:T$189&lt;&gt;"",
ROW($132:$189)), ROW(A8)))),"")</f>
        <v/>
      </c>
      <c r="Y139" s="330"/>
    </row>
    <row r="140" spans="7:25">
      <c r="G140" s="330"/>
      <c r="H140" s="304"/>
      <c r="I140" s="304"/>
      <c r="J140" s="304"/>
      <c r="K140" s="304"/>
      <c r="L140" s="304"/>
      <c r="M140" s="304"/>
      <c r="N140" s="108" t="str">
        <f t="shared" si="16"/>
        <v/>
      </c>
      <c r="O140" s="105" t="str">
        <f t="shared" si="17"/>
        <v/>
      </c>
      <c r="P140" s="109" t="str">
        <f t="shared" si="18"/>
        <v/>
      </c>
      <c r="R140" s="108" t="str">
        <f t="shared" si="19"/>
        <v/>
      </c>
      <c r="S140" s="105" t="str">
        <f t="shared" si="20"/>
        <v/>
      </c>
      <c r="T140" s="109" t="str">
        <f t="shared" si="21"/>
        <v/>
      </c>
      <c r="V140" s="123"/>
      <c r="W140" s="128"/>
      <c r="X140" s="109" t="str">
        <f t="array" ref="X140">IFERROR(IF(ROW(X9)&gt; COUNTA($T$132:$T$189), "",INDEX($T:$T, SMALL(IF(T$132:T$189&lt;&gt;"",
ROW($132:$189)), ROW(A9)))),"")</f>
        <v/>
      </c>
      <c r="Y140" s="330"/>
    </row>
    <row r="141" spans="7:25">
      <c r="G141" s="330"/>
      <c r="H141" s="304"/>
      <c r="I141" s="304"/>
      <c r="J141" s="304"/>
      <c r="K141" s="304"/>
      <c r="L141" s="304"/>
      <c r="M141" s="304"/>
      <c r="N141" s="108" t="str">
        <f t="shared" si="16"/>
        <v/>
      </c>
      <c r="O141" s="105" t="str">
        <f t="shared" si="17"/>
        <v/>
      </c>
      <c r="P141" s="109" t="str">
        <f t="shared" si="18"/>
        <v/>
      </c>
      <c r="R141" s="108" t="str">
        <f t="shared" si="19"/>
        <v/>
      </c>
      <c r="S141" s="105" t="str">
        <f t="shared" si="20"/>
        <v/>
      </c>
      <c r="T141" s="109" t="str">
        <f t="shared" si="21"/>
        <v/>
      </c>
      <c r="V141" s="123"/>
      <c r="W141" s="128"/>
      <c r="X141" s="109" t="str">
        <f t="array" ref="X141">IFERROR(IF(ROW(X10)&gt; COUNTA($T$132:$T$189), "",INDEX($T:$T, SMALL(IF(T$132:T$189&lt;&gt;"",
ROW($132:$189)), ROW(A10)))),"")</f>
        <v/>
      </c>
      <c r="Y141" s="330"/>
    </row>
    <row r="142" spans="7:25">
      <c r="G142" s="330"/>
      <c r="H142" s="304"/>
      <c r="I142" s="304"/>
      <c r="J142" s="304"/>
      <c r="K142" s="304"/>
      <c r="L142" s="304"/>
      <c r="M142" s="304"/>
      <c r="N142" s="108" t="str">
        <f t="shared" si="16"/>
        <v/>
      </c>
      <c r="O142" s="105" t="str">
        <f t="shared" si="17"/>
        <v/>
      </c>
      <c r="P142" s="109" t="str">
        <f t="shared" si="18"/>
        <v/>
      </c>
      <c r="R142" s="108" t="str">
        <f t="shared" si="19"/>
        <v/>
      </c>
      <c r="S142" s="105" t="str">
        <f t="shared" si="20"/>
        <v/>
      </c>
      <c r="T142" s="109" t="str">
        <f t="shared" si="21"/>
        <v/>
      </c>
      <c r="V142" s="123"/>
      <c r="W142" s="128"/>
      <c r="X142" s="109" t="str">
        <f t="array" ref="X142">IFERROR(IF(ROW(X11)&gt; COUNTA($T$132:$T$189), "",INDEX($T:$T, SMALL(IF(T$132:T$189&lt;&gt;"",
ROW($132:$189)), ROW(A11)))),"")</f>
        <v/>
      </c>
      <c r="Y142" s="330"/>
    </row>
    <row r="143" spans="7:25">
      <c r="G143" s="330"/>
      <c r="H143" s="304"/>
      <c r="I143" s="304"/>
      <c r="J143" s="304"/>
      <c r="K143" s="304"/>
      <c r="L143" s="304"/>
      <c r="M143" s="304"/>
      <c r="N143" s="108" t="str">
        <f t="shared" si="16"/>
        <v/>
      </c>
      <c r="O143" s="105" t="str">
        <f t="shared" si="17"/>
        <v/>
      </c>
      <c r="P143" s="109" t="str">
        <f t="shared" si="18"/>
        <v/>
      </c>
      <c r="R143" s="108" t="str">
        <f t="shared" si="19"/>
        <v/>
      </c>
      <c r="S143" s="105" t="str">
        <f t="shared" si="20"/>
        <v/>
      </c>
      <c r="T143" s="109" t="str">
        <f t="shared" si="21"/>
        <v/>
      </c>
      <c r="V143" s="123"/>
      <c r="W143" s="128"/>
      <c r="X143" s="109" t="str">
        <f t="array" ref="X143">IFERROR(IF(ROW(X12)&gt; COUNTA($T$132:$T$189), "",INDEX($T:$T, SMALL(IF(T$132:T$189&lt;&gt;"",
ROW($132:$189)), ROW(A12)))),"")</f>
        <v/>
      </c>
      <c r="Y143" s="330"/>
    </row>
    <row r="144" spans="7:25">
      <c r="G144" s="330"/>
      <c r="H144" s="304"/>
      <c r="I144" s="304"/>
      <c r="J144" s="304"/>
      <c r="K144" s="304"/>
      <c r="L144" s="304"/>
      <c r="M144" s="304"/>
      <c r="N144" s="108" t="str">
        <f t="shared" si="16"/>
        <v/>
      </c>
      <c r="O144" s="105" t="str">
        <f t="shared" si="17"/>
        <v/>
      </c>
      <c r="P144" s="109" t="str">
        <f t="shared" si="18"/>
        <v/>
      </c>
      <c r="R144" s="108" t="str">
        <f t="shared" si="19"/>
        <v/>
      </c>
      <c r="S144" s="105" t="str">
        <f t="shared" si="20"/>
        <v/>
      </c>
      <c r="T144" s="109" t="str">
        <f t="shared" si="21"/>
        <v/>
      </c>
      <c r="V144" s="123"/>
      <c r="W144" s="128"/>
      <c r="X144" s="109" t="str">
        <f t="array" ref="X144">IFERROR(IF(ROW(X13)&gt; COUNTA($T$132:$T$189), "",INDEX($T:$T, SMALL(IF(T$132:T$189&lt;&gt;"",
ROW($132:$189)), ROW(A13)))),"")</f>
        <v/>
      </c>
      <c r="Y144" s="330"/>
    </row>
    <row r="145" spans="7:25">
      <c r="G145" s="330"/>
      <c r="H145" s="304"/>
      <c r="I145" s="304"/>
      <c r="J145" s="304"/>
      <c r="K145" s="304"/>
      <c r="L145" s="304"/>
      <c r="M145" s="304"/>
      <c r="N145" s="108" t="str">
        <f t="shared" si="16"/>
        <v/>
      </c>
      <c r="O145" s="105" t="str">
        <f t="shared" si="17"/>
        <v/>
      </c>
      <c r="P145" s="109" t="str">
        <f t="shared" si="18"/>
        <v/>
      </c>
      <c r="R145" s="108" t="str">
        <f t="shared" si="19"/>
        <v/>
      </c>
      <c r="S145" s="105" t="str">
        <f t="shared" si="20"/>
        <v/>
      </c>
      <c r="T145" s="109" t="str">
        <f t="shared" si="21"/>
        <v/>
      </c>
      <c r="V145" s="123"/>
      <c r="W145" s="128"/>
      <c r="X145" s="109" t="str">
        <f t="array" ref="X145">IFERROR(IF(ROW(X14)&gt; COUNTA($T$132:$T$189), "",INDEX($T:$T, SMALL(IF(T$132:T$189&lt;&gt;"",
ROW($132:$189)), ROW(A14)))),"")</f>
        <v/>
      </c>
      <c r="Y145" s="330"/>
    </row>
    <row r="146" spans="7:25">
      <c r="G146" s="330"/>
      <c r="H146" s="304"/>
      <c r="I146" s="304"/>
      <c r="J146" s="304"/>
      <c r="K146" s="304"/>
      <c r="L146" s="304"/>
      <c r="M146" s="304"/>
      <c r="N146" s="108" t="str">
        <f t="shared" si="16"/>
        <v/>
      </c>
      <c r="O146" s="105" t="str">
        <f t="shared" si="17"/>
        <v/>
      </c>
      <c r="P146" s="109" t="str">
        <f t="shared" si="18"/>
        <v/>
      </c>
      <c r="R146" s="108" t="str">
        <f t="shared" si="19"/>
        <v/>
      </c>
      <c r="S146" s="105" t="str">
        <f t="shared" si="20"/>
        <v/>
      </c>
      <c r="T146" s="109" t="str">
        <f t="shared" si="21"/>
        <v/>
      </c>
      <c r="V146" s="123"/>
      <c r="W146" s="128"/>
      <c r="X146" s="109" t="str">
        <f t="array" ref="X146">IFERROR(IF(ROW(X15)&gt; COUNTA($T$132:$T$189), "",INDEX($T:$T, SMALL(IF(T$132:T$189&lt;&gt;"",
ROW($132:$189)), ROW(A15)))),"")</f>
        <v/>
      </c>
      <c r="Y146" s="330"/>
    </row>
    <row r="147" spans="7:25">
      <c r="G147" s="330"/>
      <c r="H147" s="304"/>
      <c r="I147" s="304"/>
      <c r="J147" s="304"/>
      <c r="K147" s="304"/>
      <c r="L147" s="304"/>
      <c r="M147" s="304"/>
      <c r="N147" s="108" t="str">
        <f t="shared" si="16"/>
        <v/>
      </c>
      <c r="O147" s="105" t="str">
        <f t="shared" si="17"/>
        <v/>
      </c>
      <c r="P147" s="109" t="str">
        <f t="shared" si="18"/>
        <v/>
      </c>
      <c r="R147" s="108" t="str">
        <f t="shared" si="19"/>
        <v/>
      </c>
      <c r="S147" s="105" t="str">
        <f t="shared" si="20"/>
        <v/>
      </c>
      <c r="T147" s="109" t="str">
        <f t="shared" si="21"/>
        <v/>
      </c>
      <c r="V147" s="123"/>
      <c r="W147" s="104"/>
      <c r="X147" s="132" t="str">
        <f t="array" ref="X147">IFERROR(IF(ROW(X16)&gt; COUNTA($T$132:$T$189), "",INDEX($T:$T, SMALL(IF(T$132:T$189&lt;&gt;"",
ROW($132:$189)), ROW(A16)))),"")</f>
        <v/>
      </c>
      <c r="Y147" s="330"/>
    </row>
    <row r="148" spans="7:25">
      <c r="G148" s="330"/>
      <c r="H148" s="304"/>
      <c r="I148" s="304"/>
      <c r="J148" s="304"/>
      <c r="K148" s="304"/>
      <c r="L148" s="304"/>
      <c r="M148" s="304"/>
      <c r="N148" s="108" t="str">
        <f t="shared" si="16"/>
        <v/>
      </c>
      <c r="O148" s="105" t="str">
        <f t="shared" si="17"/>
        <v/>
      </c>
      <c r="P148" s="109" t="str">
        <f t="shared" si="18"/>
        <v/>
      </c>
      <c r="R148" s="108" t="str">
        <f t="shared" si="19"/>
        <v/>
      </c>
      <c r="S148" s="105" t="str">
        <f t="shared" si="20"/>
        <v/>
      </c>
      <c r="T148" s="109" t="str">
        <f t="shared" si="21"/>
        <v/>
      </c>
      <c r="V148" s="123"/>
      <c r="W148" s="104"/>
      <c r="X148" s="133" t="str">
        <f t="array" ref="X148">IFERROR(IF(ROW(X17)&gt; COUNTA($T$132:$T$189), "",INDEX($T:$T, SMALL(IF(T$132:T$189&lt;&gt;"",
ROW($132:$189)), ROW(A17)))),"")</f>
        <v/>
      </c>
      <c r="Y148" s="330"/>
    </row>
    <row r="149" spans="7:25">
      <c r="G149" s="330"/>
      <c r="H149" s="304"/>
      <c r="I149" s="304"/>
      <c r="J149" s="304"/>
      <c r="K149" s="304"/>
      <c r="L149" s="304"/>
      <c r="M149" s="304"/>
      <c r="N149" s="108" t="str">
        <f t="shared" si="16"/>
        <v/>
      </c>
      <c r="O149" s="105" t="str">
        <f t="shared" si="17"/>
        <v/>
      </c>
      <c r="P149" s="109" t="str">
        <f t="shared" si="18"/>
        <v/>
      </c>
      <c r="R149" s="108" t="str">
        <f t="shared" si="19"/>
        <v/>
      </c>
      <c r="S149" s="105" t="str">
        <f t="shared" si="20"/>
        <v/>
      </c>
      <c r="T149" s="109" t="str">
        <f t="shared" si="21"/>
        <v/>
      </c>
      <c r="V149" s="123"/>
      <c r="W149" s="104"/>
      <c r="X149" s="133" t="str">
        <f t="array" ref="X149">IFERROR(IF(ROW(X18)&gt; COUNTA($T$132:$T$189), "",INDEX($T:$T, SMALL(IF(T$132:T$189&lt;&gt;"",
ROW($132:$189)), ROW(A18)))),"")</f>
        <v/>
      </c>
      <c r="Y149" s="330"/>
    </row>
    <row r="150" spans="7:25">
      <c r="G150" s="330"/>
      <c r="N150" s="108" t="str">
        <f t="shared" si="16"/>
        <v/>
      </c>
      <c r="O150" s="105" t="str">
        <f t="shared" si="17"/>
        <v/>
      </c>
      <c r="P150" s="109" t="str">
        <f t="shared" si="18"/>
        <v/>
      </c>
      <c r="R150" s="108" t="str">
        <f t="shared" si="19"/>
        <v/>
      </c>
      <c r="S150" s="105" t="str">
        <f t="shared" si="20"/>
        <v/>
      </c>
      <c r="T150" s="109" t="str">
        <f t="shared" si="21"/>
        <v/>
      </c>
      <c r="V150" s="123"/>
      <c r="W150" s="104"/>
      <c r="X150" s="133" t="str">
        <f t="array" ref="X150">IFERROR(IF(ROW(X19)&gt; COUNTA($T$132:$T$189), "",INDEX($T:$T, SMALL(IF(T$132:T$189&lt;&gt;"",
ROW($132:$189)), ROW(A19)))),"")</f>
        <v/>
      </c>
      <c r="Y150" s="330"/>
    </row>
    <row r="151" spans="7:25">
      <c r="G151" s="330"/>
      <c r="N151" s="108" t="str">
        <f t="shared" si="16"/>
        <v/>
      </c>
      <c r="O151" s="105" t="str">
        <f t="shared" si="17"/>
        <v/>
      </c>
      <c r="P151" s="109" t="str">
        <f t="shared" si="18"/>
        <v/>
      </c>
      <c r="R151" s="108" t="str">
        <f t="shared" si="19"/>
        <v/>
      </c>
      <c r="S151" s="105" t="str">
        <f t="shared" si="20"/>
        <v/>
      </c>
      <c r="T151" s="109" t="str">
        <f t="shared" si="21"/>
        <v/>
      </c>
      <c r="V151" s="123"/>
      <c r="W151" s="104"/>
      <c r="X151" s="133" t="str">
        <f t="array" ref="X151">IFERROR(IF(ROW(X20)&gt; COUNTA($T$132:$T$189), "",INDEX($T:$T, SMALL(IF(T$132:T$189&lt;&gt;"",
ROW($132:$189)), ROW(A20)))),"")</f>
        <v/>
      </c>
      <c r="Y151" s="330"/>
    </row>
    <row r="152" spans="7:25">
      <c r="G152" s="330"/>
      <c r="N152" s="108" t="str">
        <f t="shared" si="16"/>
        <v/>
      </c>
      <c r="O152" s="105" t="str">
        <f t="shared" si="17"/>
        <v/>
      </c>
      <c r="P152" s="109" t="str">
        <f t="shared" si="18"/>
        <v/>
      </c>
      <c r="R152" s="108" t="str">
        <f t="shared" si="19"/>
        <v/>
      </c>
      <c r="S152" s="105" t="str">
        <f t="shared" si="20"/>
        <v/>
      </c>
      <c r="T152" s="109" t="str">
        <f t="shared" si="21"/>
        <v/>
      </c>
      <c r="V152" s="123"/>
      <c r="W152" s="104"/>
      <c r="X152" s="133" t="str">
        <f t="array" ref="X152">IFERROR(IF(ROW(X21)&gt; COUNTA($T$132:$T$189), "",INDEX($T:$T, SMALL(IF(T$132:T$189&lt;&gt;"",
ROW($132:$189)), ROW(A21)))),"")</f>
        <v/>
      </c>
      <c r="Y152" s="330"/>
    </row>
    <row r="153" spans="7:25">
      <c r="G153" s="330"/>
      <c r="N153" s="108" t="str">
        <f t="shared" si="16"/>
        <v/>
      </c>
      <c r="O153" s="105" t="str">
        <f t="shared" si="17"/>
        <v/>
      </c>
      <c r="P153" s="109" t="str">
        <f t="shared" si="18"/>
        <v/>
      </c>
      <c r="R153" s="108" t="str">
        <f t="shared" si="19"/>
        <v/>
      </c>
      <c r="S153" s="105" t="str">
        <f t="shared" si="20"/>
        <v/>
      </c>
      <c r="T153" s="109" t="str">
        <f t="shared" si="21"/>
        <v/>
      </c>
      <c r="V153" s="123"/>
      <c r="W153" s="104"/>
      <c r="X153" s="133" t="str">
        <f t="array" ref="X153">IFERROR(IF(ROW(X22)&gt; COUNTA($T$132:$T$189), "",INDEX($T:$T, SMALL(IF(T$132:T$189&lt;&gt;"",
ROW($132:$189)), ROW(A22)))),"")</f>
        <v/>
      </c>
      <c r="Y153" s="330"/>
    </row>
    <row r="154" spans="7:25">
      <c r="G154" s="330"/>
      <c r="N154" s="108" t="str">
        <f t="shared" si="16"/>
        <v/>
      </c>
      <c r="O154" s="105" t="str">
        <f t="shared" si="17"/>
        <v/>
      </c>
      <c r="P154" s="109" t="str">
        <f t="shared" si="18"/>
        <v/>
      </c>
      <c r="R154" s="108" t="str">
        <f t="shared" si="19"/>
        <v/>
      </c>
      <c r="S154" s="105" t="str">
        <f t="shared" si="20"/>
        <v/>
      </c>
      <c r="T154" s="109" t="str">
        <f t="shared" si="21"/>
        <v/>
      </c>
      <c r="V154" s="123"/>
      <c r="W154" s="104"/>
      <c r="X154" s="133" t="str">
        <f t="array" ref="X154">IFERROR(IF(ROW(X23)&gt; COUNTA($T$132:$T$189), "",INDEX($T:$T, SMALL(IF(T$132:T$189&lt;&gt;"",
ROW($132:$189)), ROW(A23)))),"")</f>
        <v/>
      </c>
      <c r="Y154" s="330"/>
    </row>
    <row r="155" spans="7:25">
      <c r="G155" s="330"/>
      <c r="N155" s="108" t="str">
        <f t="shared" si="16"/>
        <v/>
      </c>
      <c r="O155" s="105" t="str">
        <f t="shared" si="17"/>
        <v/>
      </c>
      <c r="P155" s="109" t="str">
        <f t="shared" si="18"/>
        <v/>
      </c>
      <c r="R155" s="108" t="str">
        <f t="shared" si="19"/>
        <v/>
      </c>
      <c r="S155" s="105" t="str">
        <f t="shared" si="20"/>
        <v/>
      </c>
      <c r="T155" s="109" t="str">
        <f t="shared" si="21"/>
        <v/>
      </c>
      <c r="V155" s="123"/>
      <c r="W155" s="104"/>
      <c r="X155" s="133" t="str">
        <f t="array" ref="X155">IFERROR(IF(ROW(X24)&gt; COUNTA($T$132:$T$189), "",INDEX($T:$T, SMALL(IF(T$132:T$189&lt;&gt;"",
ROW($132:$189)), ROW(A24)))),"")</f>
        <v/>
      </c>
      <c r="Y155" s="330"/>
    </row>
    <row r="156" spans="7:25">
      <c r="G156" s="330"/>
      <c r="N156" s="108" t="str">
        <f t="shared" si="16"/>
        <v/>
      </c>
      <c r="O156" s="105" t="str">
        <f t="shared" si="17"/>
        <v/>
      </c>
      <c r="P156" s="109" t="str">
        <f t="shared" si="18"/>
        <v/>
      </c>
      <c r="R156" s="108" t="str">
        <f t="shared" si="19"/>
        <v/>
      </c>
      <c r="S156" s="105" t="str">
        <f t="shared" si="20"/>
        <v/>
      </c>
      <c r="T156" s="109" t="str">
        <f t="shared" si="21"/>
        <v/>
      </c>
      <c r="V156" s="123"/>
      <c r="W156" s="104"/>
      <c r="X156" s="133" t="str">
        <f t="array" ref="X156">IFERROR(IF(ROW(X25)&gt; COUNTA($T$132:$T$189), "",INDEX($T:$T, SMALL(IF(T$132:T$189&lt;&gt;"",
ROW($132:$189)), ROW(A25)))),"")</f>
        <v/>
      </c>
      <c r="Y156" s="330"/>
    </row>
    <row r="157" spans="7:25">
      <c r="G157" s="330"/>
      <c r="N157" s="108" t="str">
        <f t="shared" si="16"/>
        <v/>
      </c>
      <c r="O157" s="105" t="str">
        <f t="shared" si="17"/>
        <v/>
      </c>
      <c r="P157" s="109" t="str">
        <f t="shared" si="18"/>
        <v/>
      </c>
      <c r="R157" s="108" t="str">
        <f t="shared" si="19"/>
        <v/>
      </c>
      <c r="S157" s="105" t="str">
        <f t="shared" si="20"/>
        <v/>
      </c>
      <c r="T157" s="109" t="str">
        <f t="shared" si="21"/>
        <v/>
      </c>
      <c r="V157" s="123"/>
      <c r="W157" s="104"/>
      <c r="X157" s="133" t="str">
        <f t="array" ref="X157">IFERROR(IF(ROW(X26)&gt; COUNTA($T$132:$T$189), "",INDEX($T:$T, SMALL(IF(T$132:T$189&lt;&gt;"",
ROW($132:$189)), ROW(A26)))),"")</f>
        <v/>
      </c>
      <c r="Y157" s="330"/>
    </row>
    <row r="158" spans="7:25">
      <c r="G158" s="330"/>
      <c r="N158" s="108" t="str">
        <f t="shared" si="16"/>
        <v/>
      </c>
      <c r="O158" s="105" t="str">
        <f t="shared" si="17"/>
        <v/>
      </c>
      <c r="P158" s="109" t="str">
        <f t="shared" si="18"/>
        <v/>
      </c>
      <c r="R158" s="108" t="str">
        <f t="shared" si="19"/>
        <v/>
      </c>
      <c r="S158" s="105" t="str">
        <f t="shared" si="20"/>
        <v/>
      </c>
      <c r="T158" s="109" t="str">
        <f t="shared" si="21"/>
        <v/>
      </c>
      <c r="V158" s="123"/>
      <c r="W158" s="104"/>
      <c r="X158" s="133" t="str">
        <f t="array" ref="X158">IFERROR(IF(ROW(X27)&gt; COUNTA($T$132:$T$189), "",INDEX($T:$T, SMALL(IF(T$132:T$189&lt;&gt;"",
ROW($132:$189)), ROW(A27)))),"")</f>
        <v/>
      </c>
      <c r="Y158" s="330"/>
    </row>
    <row r="159" spans="7:25">
      <c r="G159" s="330"/>
      <c r="N159" s="108" t="str">
        <f t="shared" si="16"/>
        <v/>
      </c>
      <c r="O159" s="105" t="str">
        <f t="shared" si="17"/>
        <v/>
      </c>
      <c r="P159" s="109" t="str">
        <f t="shared" si="18"/>
        <v/>
      </c>
      <c r="R159" s="108" t="str">
        <f t="shared" si="19"/>
        <v/>
      </c>
      <c r="S159" s="105" t="str">
        <f t="shared" si="20"/>
        <v/>
      </c>
      <c r="T159" s="109" t="str">
        <f t="shared" si="21"/>
        <v/>
      </c>
      <c r="V159" s="123"/>
      <c r="W159" s="104"/>
      <c r="X159" s="133" t="str">
        <f t="array" ref="X159">IFERROR(IF(ROW(X28)&gt; COUNTA($T$132:$T$189), "",INDEX($T:$T, SMALL(IF(T$132:T$189&lt;&gt;"",
ROW($132:$189)), ROW(A28)))),"")</f>
        <v/>
      </c>
      <c r="Y159" s="330"/>
    </row>
    <row r="160" spans="7:25">
      <c r="G160" s="330"/>
      <c r="N160" s="108" t="str">
        <f t="shared" si="16"/>
        <v/>
      </c>
      <c r="O160" s="105" t="str">
        <f t="shared" si="17"/>
        <v/>
      </c>
      <c r="P160" s="109" t="str">
        <f t="shared" si="18"/>
        <v/>
      </c>
      <c r="R160" s="108" t="str">
        <f t="shared" si="19"/>
        <v/>
      </c>
      <c r="S160" s="105" t="str">
        <f t="shared" si="20"/>
        <v/>
      </c>
      <c r="T160" s="109" t="str">
        <f t="shared" si="21"/>
        <v/>
      </c>
      <c r="V160" s="123"/>
      <c r="W160" s="104"/>
      <c r="X160" s="133" t="str">
        <f t="array" ref="X160">IFERROR(IF(ROW(X29)&gt; COUNTA($T$132:$T$189), "",INDEX($T:$T, SMALL(IF(T$132:T$189&lt;&gt;"",
ROW($132:$189)), ROW(A29)))),"")</f>
        <v/>
      </c>
      <c r="Y160" s="330"/>
    </row>
    <row r="161" spans="7:25">
      <c r="G161" s="330"/>
      <c r="N161" s="108" t="str">
        <f t="shared" si="16"/>
        <v/>
      </c>
      <c r="O161" s="105" t="str">
        <f t="shared" si="17"/>
        <v/>
      </c>
      <c r="P161" s="109" t="str">
        <f t="shared" si="18"/>
        <v/>
      </c>
      <c r="R161" s="108" t="str">
        <f t="shared" si="19"/>
        <v/>
      </c>
      <c r="S161" s="105" t="str">
        <f t="shared" si="20"/>
        <v/>
      </c>
      <c r="T161" s="109" t="str">
        <f t="shared" si="21"/>
        <v/>
      </c>
      <c r="V161" s="123"/>
      <c r="W161" s="104"/>
      <c r="X161" s="133" t="str">
        <f t="array" ref="X161">IFERROR(IF(ROW(X30)&gt; COUNTA($T$132:$T$189), "",INDEX($T:$T, SMALL(IF(T$132:T$189&lt;&gt;"",
ROW($132:$189)), ROW(A30)))),"")</f>
        <v/>
      </c>
      <c r="Y161" s="330"/>
    </row>
    <row r="162" spans="7:25">
      <c r="G162" s="330"/>
      <c r="N162" s="108" t="str">
        <f t="shared" si="16"/>
        <v/>
      </c>
      <c r="O162" s="105" t="str">
        <f t="shared" si="17"/>
        <v/>
      </c>
      <c r="P162" s="109" t="str">
        <f t="shared" si="18"/>
        <v/>
      </c>
      <c r="R162" s="108" t="str">
        <f t="shared" si="19"/>
        <v/>
      </c>
      <c r="S162" s="105" t="str">
        <f t="shared" si="20"/>
        <v/>
      </c>
      <c r="T162" s="109" t="str">
        <f t="shared" si="21"/>
        <v/>
      </c>
      <c r="V162" s="123"/>
      <c r="W162" s="104"/>
      <c r="X162" s="133" t="str">
        <f t="array" ref="X162">IFERROR(IF(ROW(X31)&gt; COUNTA($T$132:$T$189), "",INDEX($T:$T, SMALL(IF(T$132:T$189&lt;&gt;"",
ROW($132:$189)), ROW(A31)))),"")</f>
        <v/>
      </c>
      <c r="Y162" s="330"/>
    </row>
    <row r="163" spans="7:25">
      <c r="G163" s="330"/>
      <c r="N163" s="108" t="str">
        <f t="shared" si="16"/>
        <v/>
      </c>
      <c r="O163" s="105" t="str">
        <f t="shared" si="17"/>
        <v/>
      </c>
      <c r="P163" s="109" t="str">
        <f t="shared" si="18"/>
        <v/>
      </c>
      <c r="R163" s="108" t="str">
        <f t="shared" si="19"/>
        <v/>
      </c>
      <c r="S163" s="105" t="str">
        <f t="shared" si="20"/>
        <v/>
      </c>
      <c r="T163" s="109" t="str">
        <f t="shared" si="21"/>
        <v/>
      </c>
      <c r="V163" s="123"/>
      <c r="W163" s="104"/>
      <c r="X163" s="133" t="str">
        <f t="array" ref="X163">IFERROR(IF(ROW(X32)&gt; COUNTA($T$132:$T$189), "",INDEX($T:$T, SMALL(IF(T$132:T$189&lt;&gt;"",
ROW($132:$189)), ROW(A32)))),"")</f>
        <v/>
      </c>
      <c r="Y163" s="330"/>
    </row>
    <row r="164" spans="7:25">
      <c r="G164" s="330"/>
      <c r="N164" s="108" t="str">
        <f t="shared" si="16"/>
        <v/>
      </c>
      <c r="O164" s="105" t="str">
        <f t="shared" si="17"/>
        <v/>
      </c>
      <c r="P164" s="109" t="str">
        <f t="shared" si="18"/>
        <v/>
      </c>
      <c r="R164" s="108" t="str">
        <f t="shared" si="19"/>
        <v/>
      </c>
      <c r="S164" s="105" t="str">
        <f t="shared" si="20"/>
        <v/>
      </c>
      <c r="T164" s="109" t="str">
        <f t="shared" si="21"/>
        <v/>
      </c>
      <c r="V164" s="123"/>
      <c r="W164" s="104"/>
      <c r="X164" s="133" t="str">
        <f t="array" ref="X164">IFERROR(IF(ROW(X33)&gt; COUNTA($T$132:$T$189), "",INDEX($T:$T, SMALL(IF(T$132:T$189&lt;&gt;"",
ROW($132:$189)), ROW(A33)))),"")</f>
        <v/>
      </c>
      <c r="Y164" s="330"/>
    </row>
    <row r="165" spans="7:25">
      <c r="G165" s="330"/>
      <c r="N165" s="108" t="str">
        <f t="shared" si="16"/>
        <v/>
      </c>
      <c r="O165" s="105" t="str">
        <f t="shared" si="17"/>
        <v/>
      </c>
      <c r="P165" s="109" t="str">
        <f t="shared" si="18"/>
        <v/>
      </c>
      <c r="R165" s="108" t="str">
        <f t="shared" si="19"/>
        <v/>
      </c>
      <c r="S165" s="105" t="str">
        <f t="shared" si="20"/>
        <v/>
      </c>
      <c r="T165" s="109" t="str">
        <f t="shared" si="21"/>
        <v/>
      </c>
      <c r="V165" s="123"/>
      <c r="W165" s="104"/>
      <c r="X165" s="133" t="str">
        <f t="array" ref="X165">IFERROR(IF(ROW(X34)&gt; COUNTA($T$132:$T$189), "",INDEX($T:$T, SMALL(IF(T$132:T$189&lt;&gt;"",
ROW($132:$189)), ROW(A34)))),"")</f>
        <v/>
      </c>
      <c r="Y165" s="330"/>
    </row>
    <row r="166" spans="7:25">
      <c r="G166" s="330"/>
      <c r="N166" s="108" t="str">
        <f t="shared" si="16"/>
        <v/>
      </c>
      <c r="O166" s="105" t="str">
        <f t="shared" si="17"/>
        <v/>
      </c>
      <c r="P166" s="109" t="str">
        <f t="shared" si="18"/>
        <v/>
      </c>
      <c r="R166" s="108" t="str">
        <f t="shared" si="19"/>
        <v/>
      </c>
      <c r="S166" s="105" t="str">
        <f t="shared" si="20"/>
        <v/>
      </c>
      <c r="T166" s="109" t="str">
        <f t="shared" si="21"/>
        <v/>
      </c>
      <c r="V166" s="123"/>
      <c r="W166" s="104"/>
      <c r="X166" s="133" t="str">
        <f t="array" ref="X166">IFERROR(IF(ROW(X35)&gt; COUNTA($T$132:$T$189), "",INDEX($T:$T, SMALL(IF(T$132:T$189&lt;&gt;"",
ROW($132:$189)), ROW(A35)))),"")</f>
        <v/>
      </c>
      <c r="Y166" s="330"/>
    </row>
    <row r="167" spans="7:25">
      <c r="G167" s="330"/>
      <c r="N167" s="108" t="str">
        <f t="shared" si="16"/>
        <v/>
      </c>
      <c r="O167" s="105" t="str">
        <f t="shared" si="17"/>
        <v/>
      </c>
      <c r="P167" s="109" t="str">
        <f t="shared" si="18"/>
        <v/>
      </c>
      <c r="R167" s="108" t="str">
        <f t="shared" si="19"/>
        <v/>
      </c>
      <c r="S167" s="105" t="str">
        <f t="shared" si="20"/>
        <v/>
      </c>
      <c r="T167" s="109" t="str">
        <f t="shared" si="21"/>
        <v/>
      </c>
      <c r="V167" s="123"/>
      <c r="W167" s="104"/>
      <c r="X167" s="133" t="str">
        <f t="array" ref="X167">IFERROR(IF(ROW(X36)&gt; COUNTA($T$132:$T$189), "",INDEX($T:$T, SMALL(IF(T$132:T$189&lt;&gt;"",
ROW($132:$189)), ROW(A36)))),"")</f>
        <v/>
      </c>
      <c r="Y167" s="330"/>
    </row>
    <row r="168" spans="7:25">
      <c r="G168" s="330"/>
      <c r="N168" s="108" t="str">
        <f t="shared" si="16"/>
        <v/>
      </c>
      <c r="O168" s="105" t="str">
        <f t="shared" si="17"/>
        <v/>
      </c>
      <c r="P168" s="109" t="str">
        <f t="shared" si="18"/>
        <v/>
      </c>
      <c r="R168" s="108" t="str">
        <f t="shared" si="19"/>
        <v/>
      </c>
      <c r="S168" s="105" t="str">
        <f t="shared" si="20"/>
        <v/>
      </c>
      <c r="T168" s="109" t="str">
        <f t="shared" si="21"/>
        <v/>
      </c>
      <c r="V168" s="123"/>
      <c r="W168" s="104"/>
      <c r="X168" s="133" t="str">
        <f t="array" ref="X168">IFERROR(IF(ROW(X37)&gt; COUNTA($T$132:$T$189), "",INDEX($T:$T, SMALL(IF(T$132:T$189&lt;&gt;"",
ROW($132:$189)), ROW(A37)))),"")</f>
        <v/>
      </c>
      <c r="Y168" s="330"/>
    </row>
    <row r="169" spans="7:25">
      <c r="G169" s="330"/>
      <c r="N169" s="108" t="str">
        <f t="shared" si="16"/>
        <v/>
      </c>
      <c r="O169" s="105" t="str">
        <f t="shared" si="17"/>
        <v/>
      </c>
      <c r="P169" s="109" t="str">
        <f t="shared" si="18"/>
        <v/>
      </c>
      <c r="R169" s="108" t="str">
        <f t="shared" si="19"/>
        <v/>
      </c>
      <c r="S169" s="105" t="str">
        <f t="shared" si="20"/>
        <v/>
      </c>
      <c r="T169" s="109" t="str">
        <f t="shared" si="21"/>
        <v/>
      </c>
      <c r="V169" s="123"/>
      <c r="W169" s="104"/>
      <c r="X169" s="133" t="str">
        <f t="array" ref="X169">IFERROR(IF(ROW(X38)&gt; COUNTA($T$132:$T$189), "",INDEX($T:$T, SMALL(IF(T$132:T$189&lt;&gt;"",
ROW($132:$189)), ROW(A38)))),"")</f>
        <v/>
      </c>
      <c r="Y169" s="330"/>
    </row>
    <row r="170" spans="7:25">
      <c r="G170" s="330"/>
      <c r="N170" s="108" t="str">
        <f t="shared" si="16"/>
        <v/>
      </c>
      <c r="O170" s="105" t="str">
        <f t="shared" si="17"/>
        <v/>
      </c>
      <c r="P170" s="109" t="str">
        <f t="shared" si="18"/>
        <v/>
      </c>
      <c r="R170" s="108" t="str">
        <f t="shared" si="19"/>
        <v/>
      </c>
      <c r="S170" s="105" t="str">
        <f t="shared" si="20"/>
        <v/>
      </c>
      <c r="T170" s="109" t="str">
        <f t="shared" si="21"/>
        <v/>
      </c>
      <c r="V170" s="123"/>
      <c r="W170" s="104"/>
      <c r="X170" s="133" t="str">
        <f t="array" ref="X170">IFERROR(IF(ROW(X39)&gt; COUNTA($T$132:$T$189), "",INDEX($T:$T, SMALL(IF(T$132:T$189&lt;&gt;"",
ROW($132:$189)), ROW(A39)))),"")</f>
        <v/>
      </c>
      <c r="Y170" s="330"/>
    </row>
    <row r="171" spans="7:25">
      <c r="G171" s="330"/>
      <c r="N171" s="108" t="str">
        <f t="shared" si="16"/>
        <v/>
      </c>
      <c r="O171" s="105" t="str">
        <f t="shared" si="17"/>
        <v/>
      </c>
      <c r="P171" s="109" t="str">
        <f t="shared" si="18"/>
        <v/>
      </c>
      <c r="R171" s="108" t="str">
        <f t="shared" si="19"/>
        <v/>
      </c>
      <c r="S171" s="105" t="str">
        <f t="shared" si="20"/>
        <v/>
      </c>
      <c r="T171" s="109" t="str">
        <f t="shared" si="21"/>
        <v/>
      </c>
      <c r="V171" s="123"/>
      <c r="W171" s="104"/>
      <c r="X171" s="133" t="str">
        <f t="array" ref="X171">IFERROR(IF(ROW(X40)&gt; COUNTA($T$132:$T$189), "",INDEX($T:$T, SMALL(IF(T$132:T$189&lt;&gt;"",
ROW($132:$189)), ROW(A40)))),"")</f>
        <v/>
      </c>
      <c r="Y171" s="330"/>
    </row>
    <row r="172" spans="7:25">
      <c r="G172" s="330"/>
      <c r="N172" s="108" t="str">
        <f t="shared" si="16"/>
        <v/>
      </c>
      <c r="O172" s="105" t="str">
        <f t="shared" si="17"/>
        <v/>
      </c>
      <c r="P172" s="109" t="str">
        <f t="shared" si="18"/>
        <v/>
      </c>
      <c r="R172" s="108" t="str">
        <f t="shared" si="19"/>
        <v/>
      </c>
      <c r="S172" s="105" t="str">
        <f t="shared" si="20"/>
        <v/>
      </c>
      <c r="T172" s="109" t="str">
        <f t="shared" si="21"/>
        <v/>
      </c>
      <c r="V172" s="123"/>
      <c r="W172" s="104"/>
      <c r="X172" s="133" t="str">
        <f t="array" ref="X172">IFERROR(IF(ROW(X41)&gt; COUNTA($T$132:$T$189), "",INDEX($T:$T, SMALL(IF(T$132:T$189&lt;&gt;"",
ROW($132:$189)), ROW(A41)))),"")</f>
        <v/>
      </c>
      <c r="Y172" s="330"/>
    </row>
    <row r="173" spans="7:25">
      <c r="G173" s="330"/>
      <c r="N173" s="108" t="str">
        <f t="shared" si="16"/>
        <v/>
      </c>
      <c r="O173" s="105" t="str">
        <f t="shared" si="17"/>
        <v/>
      </c>
      <c r="P173" s="109" t="str">
        <f t="shared" si="18"/>
        <v/>
      </c>
      <c r="R173" s="108" t="str">
        <f t="shared" si="19"/>
        <v/>
      </c>
      <c r="S173" s="105" t="str">
        <f t="shared" si="20"/>
        <v/>
      </c>
      <c r="T173" s="109" t="str">
        <f t="shared" si="21"/>
        <v/>
      </c>
      <c r="V173" s="123"/>
      <c r="W173" s="104"/>
      <c r="X173" s="133" t="str">
        <f t="array" ref="X173">IFERROR(IF(ROW(X42)&gt; COUNTA($T$132:$T$189), "",INDEX($T:$T, SMALL(IF(T$132:T$189&lt;&gt;"",
ROW($132:$189)), ROW(A42)))),"")</f>
        <v/>
      </c>
      <c r="Y173" s="330"/>
    </row>
    <row r="174" spans="7:25">
      <c r="G174" s="330"/>
      <c r="N174" s="108" t="str">
        <f t="shared" si="16"/>
        <v/>
      </c>
      <c r="O174" s="105" t="str">
        <f t="shared" si="17"/>
        <v/>
      </c>
      <c r="P174" s="109" t="str">
        <f t="shared" si="18"/>
        <v/>
      </c>
      <c r="R174" s="108" t="str">
        <f t="shared" si="19"/>
        <v/>
      </c>
      <c r="S174" s="105" t="str">
        <f t="shared" si="20"/>
        <v/>
      </c>
      <c r="T174" s="109" t="str">
        <f t="shared" si="21"/>
        <v/>
      </c>
      <c r="V174" s="123"/>
      <c r="W174" s="104"/>
      <c r="X174" s="133" t="str">
        <f t="array" ref="X174">IFERROR(IF(ROW(X43)&gt; COUNTA($T$132:$T$189), "",INDEX($T:$T, SMALL(IF(T$132:T$189&lt;&gt;"",
ROW($132:$189)), ROW(A43)))),"")</f>
        <v/>
      </c>
      <c r="Y174" s="330"/>
    </row>
    <row r="175" spans="7:25">
      <c r="G175" s="330"/>
      <c r="N175" s="108" t="str">
        <f t="shared" si="16"/>
        <v/>
      </c>
      <c r="O175" s="105" t="str">
        <f t="shared" si="17"/>
        <v/>
      </c>
      <c r="P175" s="109" t="str">
        <f t="shared" si="18"/>
        <v/>
      </c>
      <c r="R175" s="108" t="str">
        <f t="shared" si="19"/>
        <v/>
      </c>
      <c r="S175" s="105" t="str">
        <f t="shared" si="20"/>
        <v/>
      </c>
      <c r="T175" s="109" t="str">
        <f t="shared" si="21"/>
        <v/>
      </c>
      <c r="V175" s="123"/>
      <c r="W175" s="104"/>
      <c r="X175" s="133" t="str">
        <f t="array" ref="X175">IFERROR(IF(ROW(X44)&gt; COUNTA($T$132:$T$189), "",INDEX($T:$T, SMALL(IF(T$132:T$189&lt;&gt;"",
ROW($132:$189)), ROW(A44)))),"")</f>
        <v/>
      </c>
      <c r="Y175" s="330"/>
    </row>
    <row r="176" spans="7:25">
      <c r="G176" s="330"/>
      <c r="N176" s="108" t="str">
        <f t="shared" si="16"/>
        <v/>
      </c>
      <c r="O176" s="105" t="str">
        <f t="shared" si="17"/>
        <v/>
      </c>
      <c r="P176" s="109" t="str">
        <f t="shared" si="18"/>
        <v/>
      </c>
      <c r="R176" s="108" t="str">
        <f t="shared" si="19"/>
        <v/>
      </c>
      <c r="S176" s="105" t="str">
        <f t="shared" si="20"/>
        <v/>
      </c>
      <c r="T176" s="109" t="str">
        <f t="shared" si="21"/>
        <v/>
      </c>
      <c r="V176" s="123"/>
      <c r="W176" s="104"/>
      <c r="X176" s="133" t="str">
        <f t="array" ref="X176">IFERROR(IF(ROW(X45)&gt; COUNTA($T$132:$T$189), "",INDEX($T:$T, SMALL(IF(T$132:T$189&lt;&gt;"",
ROW($132:$189)), ROW(A45)))),"")</f>
        <v/>
      </c>
      <c r="Y176" s="330"/>
    </row>
    <row r="177" spans="7:25">
      <c r="G177" s="330"/>
      <c r="N177" s="108" t="str">
        <f t="shared" si="16"/>
        <v/>
      </c>
      <c r="O177" s="105" t="str">
        <f t="shared" si="17"/>
        <v/>
      </c>
      <c r="P177" s="109" t="str">
        <f t="shared" si="18"/>
        <v/>
      </c>
      <c r="R177" s="108" t="str">
        <f t="shared" si="19"/>
        <v/>
      </c>
      <c r="S177" s="105" t="str">
        <f t="shared" si="20"/>
        <v/>
      </c>
      <c r="T177" s="109" t="str">
        <f t="shared" si="21"/>
        <v/>
      </c>
      <c r="V177" s="123"/>
      <c r="W177" s="104"/>
      <c r="X177" s="133" t="str">
        <f t="array" ref="X177">IFERROR(IF(ROW(X46)&gt; COUNTA($T$132:$T$189), "",INDEX($T:$T, SMALL(IF(T$132:T$189&lt;&gt;"",
ROW($132:$189)), ROW(A46)))),"")</f>
        <v/>
      </c>
      <c r="Y177" s="330"/>
    </row>
    <row r="178" spans="7:25">
      <c r="G178" s="330"/>
      <c r="N178" s="108" t="str">
        <f t="shared" si="16"/>
        <v/>
      </c>
      <c r="O178" s="105" t="str">
        <f t="shared" si="17"/>
        <v/>
      </c>
      <c r="P178" s="109" t="str">
        <f t="shared" si="18"/>
        <v/>
      </c>
      <c r="R178" s="108" t="str">
        <f t="shared" si="19"/>
        <v/>
      </c>
      <c r="S178" s="105" t="str">
        <f t="shared" si="20"/>
        <v/>
      </c>
      <c r="T178" s="109" t="str">
        <f t="shared" si="21"/>
        <v/>
      </c>
      <c r="V178" s="123"/>
      <c r="W178" s="104"/>
      <c r="X178" s="133" t="str">
        <f t="array" ref="X178">IFERROR(IF(ROW(X47)&gt; COUNTA($T$132:$T$189), "",INDEX($T:$T, SMALL(IF(T$132:T$189&lt;&gt;"",
ROW($132:$189)), ROW(A47)))),"")</f>
        <v/>
      </c>
      <c r="Y178" s="330"/>
    </row>
    <row r="179" spans="7:25">
      <c r="G179" s="330"/>
      <c r="N179" s="108" t="str">
        <f t="shared" si="16"/>
        <v/>
      </c>
      <c r="O179" s="105" t="str">
        <f t="shared" si="17"/>
        <v/>
      </c>
      <c r="P179" s="109" t="str">
        <f t="shared" si="18"/>
        <v/>
      </c>
      <c r="R179" s="108" t="str">
        <f t="shared" si="19"/>
        <v/>
      </c>
      <c r="S179" s="105" t="str">
        <f t="shared" si="20"/>
        <v/>
      </c>
      <c r="T179" s="109" t="str">
        <f t="shared" si="21"/>
        <v/>
      </c>
      <c r="V179" s="123"/>
      <c r="W179" s="104"/>
      <c r="X179" s="133" t="str">
        <f t="array" ref="X179">IFERROR(IF(ROW(X48)&gt; COUNTA($T$132:$T$189), "",INDEX($T:$T, SMALL(IF(T$132:T$189&lt;&gt;"",
ROW($132:$189)), ROW(A48)))),"")</f>
        <v/>
      </c>
      <c r="Y179" s="330"/>
    </row>
    <row r="180" spans="7:25">
      <c r="G180" s="330"/>
      <c r="N180" s="108" t="str">
        <f t="shared" si="16"/>
        <v/>
      </c>
      <c r="O180" s="105" t="str">
        <f t="shared" si="17"/>
        <v/>
      </c>
      <c r="P180" s="109" t="str">
        <f t="shared" si="18"/>
        <v/>
      </c>
      <c r="R180" s="108" t="str">
        <f t="shared" si="19"/>
        <v/>
      </c>
      <c r="S180" s="105" t="str">
        <f t="shared" si="20"/>
        <v/>
      </c>
      <c r="T180" s="109" t="str">
        <f t="shared" si="21"/>
        <v/>
      </c>
      <c r="V180" s="123"/>
      <c r="W180" s="104"/>
      <c r="X180" s="133" t="str">
        <f t="array" ref="X180">IFERROR(IF(ROW(X49)&gt; COUNTA($T$132:$T$189), "",INDEX($T:$T, SMALL(IF(T$132:T$189&lt;&gt;"",
ROW($132:$189)), ROW(A49)))),"")</f>
        <v/>
      </c>
      <c r="Y180" s="330"/>
    </row>
    <row r="181" spans="7:25">
      <c r="G181" s="330"/>
      <c r="N181" s="108" t="str">
        <f t="shared" si="16"/>
        <v/>
      </c>
      <c r="O181" s="105" t="str">
        <f t="shared" si="17"/>
        <v/>
      </c>
      <c r="P181" s="109" t="str">
        <f t="shared" si="18"/>
        <v/>
      </c>
      <c r="R181" s="108" t="str">
        <f t="shared" si="19"/>
        <v/>
      </c>
      <c r="S181" s="105" t="str">
        <f t="shared" si="20"/>
        <v/>
      </c>
      <c r="T181" s="109" t="str">
        <f t="shared" si="21"/>
        <v/>
      </c>
      <c r="V181" s="123"/>
      <c r="W181" s="104"/>
      <c r="X181" s="133" t="str">
        <f t="array" ref="X181">IFERROR(IF(ROW(X50)&gt; COUNTA($T$132:$T$189), "",INDEX($T:$T, SMALL(IF(T$132:T$189&lt;&gt;"",
ROW($132:$189)), ROW(A50)))),"")</f>
        <v/>
      </c>
      <c r="Y181" s="330"/>
    </row>
    <row r="182" spans="7:25">
      <c r="G182" s="330"/>
      <c r="N182" s="108" t="str">
        <f t="shared" si="16"/>
        <v/>
      </c>
      <c r="O182" s="105" t="str">
        <f t="shared" si="17"/>
        <v/>
      </c>
      <c r="P182" s="109" t="str">
        <f t="shared" si="18"/>
        <v/>
      </c>
      <c r="R182" s="108" t="str">
        <f t="shared" si="19"/>
        <v/>
      </c>
      <c r="S182" s="105" t="str">
        <f t="shared" si="20"/>
        <v/>
      </c>
      <c r="T182" s="109" t="str">
        <f t="shared" si="21"/>
        <v/>
      </c>
      <c r="V182" s="123"/>
      <c r="W182" s="104"/>
      <c r="X182" s="133" t="str">
        <f t="array" ref="X182">IFERROR(IF(ROW(X51)&gt; COUNTA($T$132:$T$189), "",INDEX($T:$T, SMALL(IF(T$132:T$189&lt;&gt;"",
ROW($132:$189)), ROW(A51)))),"")</f>
        <v/>
      </c>
      <c r="Y182" s="330"/>
    </row>
    <row r="183" spans="7:25">
      <c r="G183" s="330"/>
      <c r="N183" s="108" t="str">
        <f t="shared" si="16"/>
        <v/>
      </c>
      <c r="O183" s="105" t="str">
        <f t="shared" si="17"/>
        <v/>
      </c>
      <c r="P183" s="109" t="str">
        <f t="shared" si="18"/>
        <v/>
      </c>
      <c r="R183" s="108" t="str">
        <f t="shared" si="19"/>
        <v/>
      </c>
      <c r="S183" s="105" t="str">
        <f t="shared" si="20"/>
        <v/>
      </c>
      <c r="T183" s="109" t="str">
        <f t="shared" si="21"/>
        <v/>
      </c>
      <c r="V183" s="123"/>
      <c r="W183" s="104"/>
      <c r="X183" s="133" t="str">
        <f t="array" ref="X183">IFERROR(IF(ROW(X52)&gt; COUNTA($T$132:$T$189), "",INDEX($T:$T, SMALL(IF(T$132:T$189&lt;&gt;"",
ROW($132:$189)), ROW(A52)))),"")</f>
        <v/>
      </c>
      <c r="Y183" s="330"/>
    </row>
    <row r="184" spans="7:25">
      <c r="G184" s="330"/>
      <c r="N184" s="108" t="str">
        <f t="shared" si="16"/>
        <v/>
      </c>
      <c r="O184" s="105" t="str">
        <f t="shared" si="17"/>
        <v/>
      </c>
      <c r="P184" s="109" t="str">
        <f t="shared" si="18"/>
        <v/>
      </c>
      <c r="R184" s="108" t="str">
        <f t="shared" si="19"/>
        <v/>
      </c>
      <c r="S184" s="105" t="str">
        <f t="shared" si="20"/>
        <v/>
      </c>
      <c r="T184" s="109" t="str">
        <f t="shared" si="21"/>
        <v/>
      </c>
      <c r="V184" s="123"/>
      <c r="W184" s="104"/>
      <c r="X184" s="133" t="str">
        <f t="array" ref="X184">IFERROR(IF(ROW(X53)&gt; COUNTA($T$132:$T$189), "",INDEX($T:$T, SMALL(IF(T$132:T$189&lt;&gt;"",
ROW($132:$189)), ROW(A53)))),"")</f>
        <v/>
      </c>
      <c r="Y184" s="330"/>
    </row>
    <row r="185" spans="7:25">
      <c r="G185" s="330"/>
      <c r="N185" s="108" t="str">
        <f t="shared" si="16"/>
        <v/>
      </c>
      <c r="O185" s="105" t="str">
        <f t="shared" si="17"/>
        <v/>
      </c>
      <c r="P185" s="109" t="str">
        <f t="shared" si="18"/>
        <v/>
      </c>
      <c r="R185" s="108" t="str">
        <f t="shared" si="19"/>
        <v/>
      </c>
      <c r="S185" s="105" t="str">
        <f t="shared" si="20"/>
        <v/>
      </c>
      <c r="T185" s="109" t="str">
        <f t="shared" si="21"/>
        <v/>
      </c>
      <c r="V185" s="123"/>
      <c r="W185" s="104"/>
      <c r="X185" s="133" t="str">
        <f t="array" ref="X185">IFERROR(IF(ROW(X54)&gt; COUNTA($T$132:$T$189), "",INDEX($T:$T, SMALL(IF(T$132:T$189&lt;&gt;"",
ROW($132:$189)), ROW(A54)))),"")</f>
        <v/>
      </c>
      <c r="Y185" s="330"/>
    </row>
    <row r="186" spans="7:25">
      <c r="G186" s="330"/>
      <c r="N186" s="108" t="str">
        <f t="shared" si="16"/>
        <v/>
      </c>
      <c r="O186" s="105" t="str">
        <f t="shared" si="17"/>
        <v/>
      </c>
      <c r="P186" s="109" t="str">
        <f t="shared" si="18"/>
        <v/>
      </c>
      <c r="R186" s="108" t="str">
        <f t="shared" si="19"/>
        <v/>
      </c>
      <c r="S186" s="105" t="str">
        <f t="shared" si="20"/>
        <v/>
      </c>
      <c r="T186" s="109" t="str">
        <f t="shared" si="21"/>
        <v/>
      </c>
      <c r="V186" s="123"/>
      <c r="W186" s="104"/>
      <c r="X186" s="133" t="str">
        <f t="array" ref="X186">IFERROR(IF(ROW(X55)&gt; COUNTA($T$132:$T$189), "",INDEX($T:$T, SMALL(IF(T$132:T$189&lt;&gt;"",
ROW($132:$189)), ROW(A55)))),"")</f>
        <v/>
      </c>
      <c r="Y186" s="330"/>
    </row>
    <row r="187" spans="7:25">
      <c r="G187" s="330"/>
      <c r="N187" s="108" t="str">
        <f t="shared" si="16"/>
        <v/>
      </c>
      <c r="O187" s="105" t="str">
        <f t="shared" si="17"/>
        <v/>
      </c>
      <c r="P187" s="109" t="str">
        <f t="shared" si="18"/>
        <v/>
      </c>
      <c r="R187" s="108" t="str">
        <f t="shared" si="19"/>
        <v/>
      </c>
      <c r="S187" s="105" t="str">
        <f t="shared" si="20"/>
        <v/>
      </c>
      <c r="T187" s="109" t="str">
        <f t="shared" si="21"/>
        <v/>
      </c>
      <c r="V187" s="123"/>
      <c r="W187" s="104"/>
      <c r="X187" s="133" t="str">
        <f t="array" ref="X187">IFERROR(IF(ROW(X56)&gt; COUNTA($T$132:$T$189), "",INDEX($T:$T, SMALL(IF(T$132:T$189&lt;&gt;"",
ROW($132:$189)), ROW(A56)))),"")</f>
        <v/>
      </c>
      <c r="Y187" s="330"/>
    </row>
    <row r="188" spans="7:25">
      <c r="G188" s="330"/>
      <c r="N188" s="108" t="str">
        <f t="shared" si="16"/>
        <v/>
      </c>
      <c r="O188" s="105" t="str">
        <f t="shared" si="17"/>
        <v/>
      </c>
      <c r="P188" s="109" t="str">
        <f t="shared" si="18"/>
        <v/>
      </c>
      <c r="R188" s="108" t="str">
        <f t="shared" si="19"/>
        <v/>
      </c>
      <c r="S188" s="105" t="str">
        <f t="shared" si="20"/>
        <v/>
      </c>
      <c r="T188" s="109" t="str">
        <f t="shared" si="21"/>
        <v/>
      </c>
      <c r="V188" s="123"/>
      <c r="W188" s="104"/>
      <c r="X188" s="133" t="str">
        <f t="array" ref="X188">IFERROR(IF(ROW(X57)&gt; COUNTA($T$132:$T$189), "",INDEX($T:$T, SMALL(IF(T$132:T$189&lt;&gt;"",
ROW($132:$189)), ROW(A57)))),"")</f>
        <v/>
      </c>
      <c r="Y188" s="330"/>
    </row>
    <row r="189" spans="7:25" ht="13.5" thickBot="1">
      <c r="G189" s="330"/>
      <c r="N189" s="110" t="str">
        <f t="shared" si="16"/>
        <v/>
      </c>
      <c r="O189" s="111" t="str">
        <f t="shared" si="17"/>
        <v/>
      </c>
      <c r="P189" s="112" t="str">
        <f t="shared" si="18"/>
        <v/>
      </c>
      <c r="R189" s="110" t="str">
        <f t="shared" si="19"/>
        <v/>
      </c>
      <c r="S189" s="111" t="str">
        <f t="shared" si="20"/>
        <v/>
      </c>
      <c r="T189" s="112" t="str">
        <f t="shared" si="21"/>
        <v/>
      </c>
      <c r="V189" s="126"/>
      <c r="W189" s="127"/>
      <c r="X189" s="134" t="str">
        <f t="array" ref="X189">IFERROR(IF(ROW(X58)&gt; COUNTA($T$132:$T$189), "",INDEX($T:$T, SMALL(IF(T$132:T$189&lt;&gt;"",
ROW($132:$189)), ROW(A58)))),"")</f>
        <v/>
      </c>
      <c r="Y189" s="330"/>
    </row>
    <row r="190" spans="7:25">
      <c r="G190" s="330"/>
      <c r="H190" s="330"/>
      <c r="I190" s="330"/>
      <c r="J190" s="330"/>
      <c r="K190" s="330"/>
      <c r="L190" s="330"/>
      <c r="M190" s="330"/>
      <c r="N190" s="330"/>
      <c r="O190" s="330"/>
      <c r="P190" s="330"/>
      <c r="Q190" s="330"/>
      <c r="R190" s="330"/>
      <c r="S190" s="330"/>
      <c r="T190" s="330"/>
      <c r="U190" s="330"/>
      <c r="V190" s="330"/>
      <c r="W190" s="330"/>
      <c r="X190" s="330"/>
      <c r="Y190" s="330"/>
    </row>
  </sheetData>
  <sheetProtection algorithmName="SHA-512" hashValue="zmUwM4iDbmlTyl61sPmTAgTNIIc23kKpIy03rFrdGt4qQexpa7vmlofylt3dxsR1TbYB/rpZ//vkGRQIgf6w5A==" saltValue="/jgwxUBzfJCN5V8x2OR07A==" spinCount="100000" sheet="1" objects="1" scenarios="1"/>
  <sortState xmlns:xlrd2="http://schemas.microsoft.com/office/spreadsheetml/2017/richdata2" ref="AF41:AH54">
    <sortCondition ref="AF41"/>
  </sortState>
  <pageMargins left="0.7" right="0.7" top="0.78740157499999996" bottom="0.78740157499999996" header="0.3" footer="0.3"/>
  <pageSetup paperSize="9" orientation="portrait"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dimension ref="A1:AW67"/>
  <sheetViews>
    <sheetView showGridLines="0" showRowColHeaders="0" zoomScaleNormal="100" workbookViewId="0">
      <selection activeCell="E19" sqref="E19"/>
    </sheetView>
  </sheetViews>
  <sheetFormatPr baseColWidth="10" defaultColWidth="11.5703125" defaultRowHeight="12.75"/>
  <cols>
    <col min="1" max="1" width="13.42578125" style="2" customWidth="1"/>
    <col min="2" max="2" width="10" style="2" customWidth="1"/>
    <col min="3" max="5" width="11.5703125" style="2"/>
    <col min="6" max="6" width="7.5703125" style="2" customWidth="1"/>
    <col min="7" max="8" width="3" style="2" customWidth="1"/>
    <col min="9" max="9" width="21.5703125" style="2" customWidth="1"/>
    <col min="10" max="10" width="6.5703125" style="2" customWidth="1"/>
    <col min="11" max="11" width="11.42578125" style="2" customWidth="1"/>
    <col min="12" max="13" width="11.5703125" style="2"/>
    <col min="14" max="14" width="7.5703125" style="2" customWidth="1"/>
    <col min="15" max="15" width="6.42578125" style="2" customWidth="1"/>
    <col min="16" max="16" width="3.7109375" style="2" customWidth="1"/>
    <col min="17" max="17" width="5.140625" style="2" customWidth="1"/>
    <col min="18" max="18" width="27.5703125" style="2" bestFit="1" customWidth="1"/>
    <col min="19" max="19" width="32.5703125" style="2" customWidth="1"/>
    <col min="20" max="20" width="34.85546875" style="2" customWidth="1"/>
    <col min="21" max="21" width="3.85546875" style="2" customWidth="1"/>
    <col min="22" max="22" width="32.5703125" style="2" customWidth="1"/>
    <col min="23" max="23" width="5.140625" style="2" customWidth="1"/>
    <col min="24" max="24" width="3.140625" style="2" customWidth="1"/>
    <col min="25" max="26" width="3.85546875" style="2" customWidth="1"/>
    <col min="27" max="27" width="5.85546875" style="2" customWidth="1"/>
    <col min="28" max="28" width="5.140625" style="2" customWidth="1"/>
    <col min="29" max="29" width="27.5703125" style="2" bestFit="1" customWidth="1"/>
    <col min="30" max="30" width="36" style="2" bestFit="1" customWidth="1"/>
    <col min="31" max="31" width="38.5703125" style="2" bestFit="1" customWidth="1"/>
    <col min="32" max="32" width="5.140625" style="2" customWidth="1"/>
    <col min="33" max="33" width="27.5703125" style="2" bestFit="1" customWidth="1"/>
    <col min="34" max="34" width="36" style="2" bestFit="1" customWidth="1"/>
    <col min="35" max="35" width="38.5703125" style="2" bestFit="1" customWidth="1"/>
    <col min="36" max="36" width="5.140625" style="2" customWidth="1"/>
    <col min="37" max="37" width="27.5703125" style="2" bestFit="1" customWidth="1"/>
    <col min="38" max="38" width="36" style="2" bestFit="1" customWidth="1"/>
    <col min="39" max="39" width="38.5703125" style="2" bestFit="1" customWidth="1"/>
    <col min="40" max="40" width="5.140625" style="2" customWidth="1"/>
    <col min="41" max="41" width="27.5703125" style="2" bestFit="1" customWidth="1"/>
    <col min="42" max="42" width="36" style="2" bestFit="1" customWidth="1"/>
    <col min="43" max="43" width="38.5703125" style="2" bestFit="1" customWidth="1"/>
    <col min="44" max="44" width="5.140625" style="2" customWidth="1"/>
    <col min="45" max="45" width="27.5703125" style="2" bestFit="1" customWidth="1"/>
    <col min="46" max="46" width="36" style="2" bestFit="1" customWidth="1"/>
    <col min="47" max="47" width="38.5703125" style="2" bestFit="1" customWidth="1"/>
    <col min="48" max="49" width="3.42578125" style="2" customWidth="1"/>
    <col min="50" max="16384" width="11.5703125" style="2"/>
  </cols>
  <sheetData>
    <row r="1" spans="1:49" ht="15.75">
      <c r="Z1" s="234"/>
      <c r="AA1" s="235" t="s">
        <v>259</v>
      </c>
      <c r="AB1" s="234"/>
      <c r="AC1" s="234"/>
      <c r="AD1" s="234"/>
      <c r="AE1" s="234"/>
      <c r="AF1" s="234"/>
      <c r="AG1" s="234"/>
      <c r="AH1" s="234"/>
      <c r="AI1" s="234"/>
      <c r="AJ1" s="234"/>
      <c r="AK1" s="234"/>
      <c r="AL1" s="234"/>
      <c r="AM1" s="234"/>
      <c r="AN1" s="234"/>
      <c r="AO1" s="234"/>
      <c r="AP1" s="234"/>
      <c r="AQ1" s="234"/>
      <c r="AR1" s="234"/>
      <c r="AS1" s="234"/>
      <c r="AT1" s="234"/>
      <c r="AU1" s="234"/>
      <c r="AV1" s="234"/>
      <c r="AW1" s="234"/>
    </row>
    <row r="2" spans="1:49" ht="15">
      <c r="H2" s="275"/>
      <c r="I2" s="276" t="s">
        <v>382</v>
      </c>
      <c r="J2" s="275"/>
      <c r="K2" s="275"/>
      <c r="L2" s="275"/>
      <c r="M2" s="275"/>
      <c r="N2" s="275"/>
      <c r="O2" s="275"/>
      <c r="P2" s="275"/>
      <c r="Q2" s="275"/>
      <c r="R2" s="275"/>
      <c r="S2" s="275"/>
      <c r="T2" s="275"/>
      <c r="U2" s="275"/>
      <c r="V2" s="275"/>
      <c r="W2" s="275"/>
      <c r="X2" s="275"/>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row>
    <row r="3" spans="1:49" ht="13.5" thickBot="1">
      <c r="H3" s="275"/>
      <c r="Q3" s="117" t="s">
        <v>258</v>
      </c>
      <c r="V3" s="117" t="s">
        <v>283</v>
      </c>
      <c r="X3" s="275"/>
      <c r="Z3" s="333"/>
      <c r="AA3" s="3"/>
      <c r="AB3" s="117" t="s">
        <v>114</v>
      </c>
      <c r="AF3" s="117" t="s">
        <v>115</v>
      </c>
      <c r="AJ3" s="117" t="s">
        <v>116</v>
      </c>
      <c r="AN3" s="117" t="s">
        <v>117</v>
      </c>
      <c r="AR3" s="117" t="s">
        <v>255</v>
      </c>
      <c r="AW3" s="234"/>
    </row>
    <row r="4" spans="1:49" ht="13.5" thickBot="1">
      <c r="A4" s="87" t="s">
        <v>118</v>
      </c>
      <c r="B4" s="88"/>
      <c r="C4" s="88"/>
      <c r="D4" s="88"/>
      <c r="E4" s="88"/>
      <c r="F4" s="88" t="s">
        <v>142</v>
      </c>
      <c r="H4" s="275"/>
      <c r="I4" s="124" t="s">
        <v>120</v>
      </c>
      <c r="J4" s="138"/>
      <c r="K4" s="138"/>
      <c r="L4" s="138"/>
      <c r="M4" s="138"/>
      <c r="N4" s="125" t="s">
        <v>142</v>
      </c>
      <c r="P4" s="2">
        <v>1</v>
      </c>
      <c r="R4" s="3" t="s">
        <v>127</v>
      </c>
      <c r="S4" s="3" t="s">
        <v>128</v>
      </c>
      <c r="T4" s="3" t="s">
        <v>129</v>
      </c>
      <c r="V4" s="3"/>
      <c r="X4" s="275"/>
      <c r="Z4" s="334"/>
      <c r="AA4" s="2">
        <v>1</v>
      </c>
      <c r="AB4" s="277" t="s">
        <v>266</v>
      </c>
      <c r="AC4" s="278" t="s">
        <v>263</v>
      </c>
      <c r="AD4" s="278" t="s">
        <v>264</v>
      </c>
      <c r="AE4" s="280" t="s">
        <v>265</v>
      </c>
      <c r="AF4" s="277" t="s">
        <v>267</v>
      </c>
      <c r="AG4" s="278" t="s">
        <v>268</v>
      </c>
      <c r="AH4" s="278" t="s">
        <v>269</v>
      </c>
      <c r="AI4" s="280" t="s">
        <v>270</v>
      </c>
      <c r="AJ4" s="277" t="s">
        <v>271</v>
      </c>
      <c r="AK4" s="278" t="s">
        <v>272</v>
      </c>
      <c r="AL4" s="278" t="s">
        <v>273</v>
      </c>
      <c r="AM4" s="280" t="s">
        <v>274</v>
      </c>
      <c r="AN4" s="277" t="s">
        <v>275</v>
      </c>
      <c r="AO4" s="278" t="s">
        <v>276</v>
      </c>
      <c r="AP4" s="278" t="s">
        <v>277</v>
      </c>
      <c r="AQ4" s="280" t="s">
        <v>278</v>
      </c>
      <c r="AR4" s="277" t="s">
        <v>279</v>
      </c>
      <c r="AS4" s="278" t="s">
        <v>280</v>
      </c>
      <c r="AT4" s="278" t="s">
        <v>281</v>
      </c>
      <c r="AU4" s="280" t="s">
        <v>282</v>
      </c>
      <c r="AW4" s="234"/>
    </row>
    <row r="5" spans="1:49" ht="13.5" thickBot="1">
      <c r="A5" s="100"/>
      <c r="B5" s="102"/>
      <c r="C5" s="114"/>
      <c r="D5" s="114"/>
      <c r="E5" s="114"/>
      <c r="F5" s="115"/>
      <c r="H5" s="275"/>
      <c r="I5" s="110">
        <f>IFERROR(Werte!D7,"NIL")</f>
        <v>0</v>
      </c>
      <c r="J5" s="111" t="str">
        <f>IFERROR(VLOOKUP($I$5,$A$5:$F$10,2,FALSE),"NIL")</f>
        <v>NIL</v>
      </c>
      <c r="K5" s="111" t="str">
        <f>IFERROR(VLOOKUP($I$5,$A$5:$F$10,3,FALSE),"NIL")</f>
        <v>NIL</v>
      </c>
      <c r="L5" s="111" t="str">
        <f>IFERROR(VLOOKUP($I$5,$A$5:$F$10,4,FALSE),"NIL")</f>
        <v>NIL</v>
      </c>
      <c r="M5" s="111" t="str">
        <f>IFERROR(VLOOKUP($I$5,$A$5:$F$10,5,FALSE),"NIL")</f>
        <v>NIL</v>
      </c>
      <c r="N5" s="112" t="str">
        <f>IFERROR(VLOOKUP($I$5,$A$5:$F$10,6,FALSE),"NIL")</f>
        <v>NIL</v>
      </c>
      <c r="P5" s="2">
        <v>2</v>
      </c>
      <c r="Q5" s="335"/>
      <c r="R5" s="336"/>
      <c r="S5" s="336"/>
      <c r="T5" s="337"/>
      <c r="V5" s="335"/>
      <c r="W5" s="338"/>
      <c r="X5" s="339"/>
      <c r="Z5" s="234"/>
      <c r="AA5" s="2">
        <v>2</v>
      </c>
      <c r="AB5" s="281"/>
      <c r="AC5" s="282"/>
      <c r="AD5" s="282"/>
      <c r="AE5" s="283"/>
      <c r="AF5" s="281"/>
      <c r="AG5" s="282"/>
      <c r="AH5" s="282"/>
      <c r="AI5" s="283"/>
      <c r="AJ5" s="281"/>
      <c r="AK5" s="282"/>
      <c r="AL5" s="282"/>
      <c r="AM5" s="283"/>
      <c r="AN5" s="281"/>
      <c r="AO5" s="282"/>
      <c r="AP5" s="282"/>
      <c r="AQ5" s="283"/>
      <c r="AR5" s="281"/>
      <c r="AS5" s="282"/>
      <c r="AT5" s="282"/>
      <c r="AU5" s="283"/>
      <c r="AW5" s="234"/>
    </row>
    <row r="6" spans="1:49" ht="13.5" thickBot="1">
      <c r="A6" s="91" t="s">
        <v>114</v>
      </c>
      <c r="B6" s="90" t="s">
        <v>266</v>
      </c>
      <c r="C6" s="90" t="s">
        <v>263</v>
      </c>
      <c r="D6" s="90" t="s">
        <v>264</v>
      </c>
      <c r="E6" s="90" t="s">
        <v>265</v>
      </c>
      <c r="F6" s="113">
        <v>1</v>
      </c>
      <c r="H6" s="275"/>
      <c r="P6" s="2">
        <v>3</v>
      </c>
      <c r="Q6" s="284" t="str">
        <f t="shared" ref="Q6:Q20" si="0">IFERROR(IF(HLOOKUP($J$5,$AB$4:$AU$20,$AA6,FALSE)="","",HLOOKUP($J$5,$AB$4:$AU$20,$AA6,FALSE)),"")</f>
        <v/>
      </c>
      <c r="R6" s="510" t="str">
        <f t="shared" ref="R6:R20" si="1">IFERROR(IF(HLOOKUP($K$5,$AB$4:$AU$20,$AA6,FALSE)="","",HLOOKUP($K$5,$AB$4:$AU$20,$AA6,FALSE)),"")</f>
        <v/>
      </c>
      <c r="S6" s="511" t="str">
        <f t="shared" ref="S6:S20" si="2">IFERROR(IF(HLOOKUP($L$5,$AB$4:$AU$20,$AA6,FALSE)="","",HLOOKUP($L$5,$AB$4:$AU$20,$AA6,FALSE)),"")</f>
        <v/>
      </c>
      <c r="T6" s="512" t="str">
        <f t="shared" ref="T6:T20" si="3">IFERROR(IF(HLOOKUP($M$5,$AB$4:$AU$20,$AA6,FALSE)="","",HLOOKUP($M$5,$AB$4:$AU$20,$AA6,FALSE)),"")</f>
        <v/>
      </c>
      <c r="U6" s="229"/>
      <c r="V6" s="513" t="str">
        <f t="shared" ref="V6:V20" si="4">IFERROR(IF(HLOOKUP($I$8,$Q$4:$T$20,P6,FALSE)="","",HLOOKUP($I$8,$Q$4:$T$20,P6,FALSE)),"")</f>
        <v/>
      </c>
      <c r="W6" s="514" t="str">
        <f t="shared" ref="W6:W20" si="5">Q6</f>
        <v/>
      </c>
      <c r="X6" s="339"/>
      <c r="Z6" s="234"/>
      <c r="AA6" s="2">
        <v>3</v>
      </c>
      <c r="AB6" s="284">
        <v>1</v>
      </c>
      <c r="AC6" s="245" t="s">
        <v>43</v>
      </c>
      <c r="AD6" s="285" t="s">
        <v>183</v>
      </c>
      <c r="AE6" s="287" t="s">
        <v>194</v>
      </c>
      <c r="AF6" s="284">
        <v>1</v>
      </c>
      <c r="AG6" s="245" t="s">
        <v>43</v>
      </c>
      <c r="AH6" s="285" t="s">
        <v>170</v>
      </c>
      <c r="AI6" s="287" t="s">
        <v>194</v>
      </c>
      <c r="AJ6" s="284">
        <v>1</v>
      </c>
      <c r="AK6" s="245" t="s">
        <v>43</v>
      </c>
      <c r="AL6" s="285" t="s">
        <v>196</v>
      </c>
      <c r="AM6" s="287" t="s">
        <v>194</v>
      </c>
      <c r="AN6" s="284">
        <v>1</v>
      </c>
      <c r="AO6" s="494" t="s">
        <v>434</v>
      </c>
      <c r="AP6" s="494" t="s">
        <v>425</v>
      </c>
      <c r="AQ6" s="482" t="s">
        <v>475</v>
      </c>
      <c r="AR6" s="284">
        <v>1</v>
      </c>
      <c r="AS6" s="494" t="s">
        <v>434</v>
      </c>
      <c r="AT6" s="494" t="s">
        <v>425</v>
      </c>
      <c r="AU6" s="482" t="s">
        <v>475</v>
      </c>
      <c r="AW6" s="234"/>
    </row>
    <row r="7" spans="1:49">
      <c r="A7" s="91" t="s">
        <v>115</v>
      </c>
      <c r="B7" s="90" t="s">
        <v>267</v>
      </c>
      <c r="C7" s="90" t="s">
        <v>268</v>
      </c>
      <c r="D7" s="90" t="s">
        <v>269</v>
      </c>
      <c r="E7" s="90" t="s">
        <v>270</v>
      </c>
      <c r="F7" s="113">
        <v>2</v>
      </c>
      <c r="H7" s="275"/>
      <c r="I7" s="341" t="s">
        <v>130</v>
      </c>
      <c r="P7" s="2">
        <v>4</v>
      </c>
      <c r="Q7" s="284" t="str">
        <f t="shared" si="0"/>
        <v/>
      </c>
      <c r="R7" s="510" t="str">
        <f t="shared" si="1"/>
        <v/>
      </c>
      <c r="S7" s="511" t="str">
        <f t="shared" si="2"/>
        <v/>
      </c>
      <c r="T7" s="512" t="str">
        <f t="shared" si="3"/>
        <v/>
      </c>
      <c r="U7" s="229"/>
      <c r="V7" s="513" t="str">
        <f t="shared" si="4"/>
        <v/>
      </c>
      <c r="W7" s="514" t="str">
        <f t="shared" si="5"/>
        <v/>
      </c>
      <c r="X7" s="339"/>
      <c r="Z7" s="234"/>
      <c r="AA7" s="2">
        <v>4</v>
      </c>
      <c r="AB7" s="284">
        <v>2</v>
      </c>
      <c r="AC7" s="245" t="s">
        <v>179</v>
      </c>
      <c r="AD7" s="285" t="s">
        <v>171</v>
      </c>
      <c r="AE7" s="287" t="s">
        <v>191</v>
      </c>
      <c r="AF7" s="284">
        <v>2</v>
      </c>
      <c r="AG7" s="245" t="s">
        <v>44</v>
      </c>
      <c r="AH7" s="285" t="s">
        <v>178</v>
      </c>
      <c r="AI7" s="287" t="s">
        <v>192</v>
      </c>
      <c r="AJ7" s="284">
        <v>2</v>
      </c>
      <c r="AK7" s="245" t="s">
        <v>44</v>
      </c>
      <c r="AL7" s="285" t="s">
        <v>178</v>
      </c>
      <c r="AM7" s="287" t="s">
        <v>199</v>
      </c>
      <c r="AN7" s="284">
        <v>2</v>
      </c>
      <c r="AO7" s="494" t="s">
        <v>435</v>
      </c>
      <c r="AP7" s="494" t="s">
        <v>426</v>
      </c>
      <c r="AQ7" s="482" t="s">
        <v>476</v>
      </c>
      <c r="AR7" s="284">
        <v>2</v>
      </c>
      <c r="AS7" s="494" t="s">
        <v>435</v>
      </c>
      <c r="AT7" s="494" t="s">
        <v>426</v>
      </c>
      <c r="AU7" s="482" t="s">
        <v>476</v>
      </c>
      <c r="AW7" s="234"/>
    </row>
    <row r="8" spans="1:49" ht="13.5" thickBot="1">
      <c r="A8" s="386" t="s">
        <v>116</v>
      </c>
      <c r="B8" s="90" t="s">
        <v>271</v>
      </c>
      <c r="C8" s="90" t="s">
        <v>272</v>
      </c>
      <c r="D8" s="90" t="s">
        <v>273</v>
      </c>
      <c r="E8" s="90" t="s">
        <v>274</v>
      </c>
      <c r="F8" s="113">
        <v>3</v>
      </c>
      <c r="G8" s="90"/>
      <c r="H8" s="209"/>
      <c r="I8" s="342" t="str">
        <f>IFERROR(Werte!D4,"NIL")</f>
        <v>Deutsch</v>
      </c>
      <c r="P8" s="2">
        <v>5</v>
      </c>
      <c r="Q8" s="284" t="str">
        <f t="shared" si="0"/>
        <v/>
      </c>
      <c r="R8" s="510" t="str">
        <f t="shared" si="1"/>
        <v/>
      </c>
      <c r="S8" s="511" t="str">
        <f t="shared" si="2"/>
        <v/>
      </c>
      <c r="T8" s="512" t="str">
        <f t="shared" si="3"/>
        <v/>
      </c>
      <c r="U8" s="229"/>
      <c r="V8" s="513" t="str">
        <f t="shared" si="4"/>
        <v/>
      </c>
      <c r="W8" s="514" t="str">
        <f t="shared" si="5"/>
        <v/>
      </c>
      <c r="X8" s="339"/>
      <c r="Z8" s="234"/>
      <c r="AA8" s="2">
        <v>5</v>
      </c>
      <c r="AB8" s="284">
        <v>3</v>
      </c>
      <c r="AC8" s="245" t="s">
        <v>182</v>
      </c>
      <c r="AD8" s="285" t="s">
        <v>185</v>
      </c>
      <c r="AE8" s="287" t="s">
        <v>190</v>
      </c>
      <c r="AF8" s="284">
        <v>3</v>
      </c>
      <c r="AG8" s="245" t="s">
        <v>45</v>
      </c>
      <c r="AH8" s="285" t="s">
        <v>173</v>
      </c>
      <c r="AI8" s="287" t="s">
        <v>190</v>
      </c>
      <c r="AJ8" s="284">
        <v>3</v>
      </c>
      <c r="AK8" s="245" t="s">
        <v>45</v>
      </c>
      <c r="AL8" s="285" t="s">
        <v>173</v>
      </c>
      <c r="AM8" s="287" t="s">
        <v>190</v>
      </c>
      <c r="AN8" s="284">
        <v>3</v>
      </c>
      <c r="AO8" s="494" t="s">
        <v>436</v>
      </c>
      <c r="AP8" s="494" t="s">
        <v>427</v>
      </c>
      <c r="AQ8" s="482" t="s">
        <v>477</v>
      </c>
      <c r="AR8" s="284">
        <v>3</v>
      </c>
      <c r="AS8" s="494" t="s">
        <v>436</v>
      </c>
      <c r="AT8" s="494" t="s">
        <v>427</v>
      </c>
      <c r="AU8" s="482" t="s">
        <v>477</v>
      </c>
      <c r="AW8" s="234"/>
    </row>
    <row r="9" spans="1:49" ht="13.5" thickBot="1">
      <c r="A9" s="485" t="s">
        <v>117</v>
      </c>
      <c r="B9" s="90" t="s">
        <v>275</v>
      </c>
      <c r="C9" s="90" t="s">
        <v>276</v>
      </c>
      <c r="D9" s="90" t="s">
        <v>277</v>
      </c>
      <c r="E9" s="90" t="s">
        <v>278</v>
      </c>
      <c r="F9" s="113">
        <v>4</v>
      </c>
      <c r="G9" s="90"/>
      <c r="H9" s="209"/>
      <c r="P9" s="2">
        <v>6</v>
      </c>
      <c r="Q9" s="284" t="str">
        <f t="shared" si="0"/>
        <v/>
      </c>
      <c r="R9" s="510" t="str">
        <f t="shared" si="1"/>
        <v/>
      </c>
      <c r="S9" s="511" t="str">
        <f t="shared" si="2"/>
        <v/>
      </c>
      <c r="T9" s="512" t="str">
        <f t="shared" si="3"/>
        <v/>
      </c>
      <c r="U9" s="229"/>
      <c r="V9" s="513" t="str">
        <f t="shared" si="4"/>
        <v/>
      </c>
      <c r="W9" s="514" t="str">
        <f t="shared" si="5"/>
        <v/>
      </c>
      <c r="X9" s="339"/>
      <c r="Z9" s="234"/>
      <c r="AA9" s="2">
        <v>6</v>
      </c>
      <c r="AB9" s="284">
        <v>4</v>
      </c>
      <c r="AC9" s="245" t="s">
        <v>40</v>
      </c>
      <c r="AD9" s="285" t="s">
        <v>174</v>
      </c>
      <c r="AE9" s="287" t="s">
        <v>189</v>
      </c>
      <c r="AF9" s="284">
        <v>4</v>
      </c>
      <c r="AG9" s="245" t="s">
        <v>40</v>
      </c>
      <c r="AH9" s="285" t="s">
        <v>174</v>
      </c>
      <c r="AI9" s="287" t="s">
        <v>189</v>
      </c>
      <c r="AJ9" s="284">
        <v>4</v>
      </c>
      <c r="AK9" s="245" t="s">
        <v>40</v>
      </c>
      <c r="AL9" s="285" t="s">
        <v>174</v>
      </c>
      <c r="AM9" s="287" t="s">
        <v>189</v>
      </c>
      <c r="AN9" s="284">
        <v>4</v>
      </c>
      <c r="AO9" s="494" t="s">
        <v>437</v>
      </c>
      <c r="AP9" s="494" t="s">
        <v>428</v>
      </c>
      <c r="AQ9" s="482" t="s">
        <v>478</v>
      </c>
      <c r="AR9" s="284">
        <v>4</v>
      </c>
      <c r="AS9" s="494" t="s">
        <v>437</v>
      </c>
      <c r="AT9" s="494" t="s">
        <v>428</v>
      </c>
      <c r="AU9" s="482" t="s">
        <v>478</v>
      </c>
      <c r="AW9" s="234"/>
    </row>
    <row r="10" spans="1:49" ht="13.5" thickBot="1">
      <c r="A10" s="508" t="s">
        <v>255</v>
      </c>
      <c r="B10" s="136" t="s">
        <v>279</v>
      </c>
      <c r="C10" s="137" t="s">
        <v>280</v>
      </c>
      <c r="D10" s="137" t="s">
        <v>281</v>
      </c>
      <c r="E10" s="137" t="s">
        <v>282</v>
      </c>
      <c r="F10" s="313">
        <v>5</v>
      </c>
      <c r="G10" s="304"/>
      <c r="H10" s="314"/>
      <c r="I10" s="124" t="s">
        <v>149</v>
      </c>
      <c r="J10" s="125" t="s">
        <v>142</v>
      </c>
      <c r="P10" s="2">
        <v>7</v>
      </c>
      <c r="Q10" s="284" t="str">
        <f t="shared" si="0"/>
        <v/>
      </c>
      <c r="R10" s="510" t="str">
        <f t="shared" si="1"/>
        <v/>
      </c>
      <c r="S10" s="511" t="str">
        <f t="shared" si="2"/>
        <v/>
      </c>
      <c r="T10" s="512" t="str">
        <f t="shared" si="3"/>
        <v/>
      </c>
      <c r="U10" s="229"/>
      <c r="V10" s="513" t="str">
        <f t="shared" si="4"/>
        <v/>
      </c>
      <c r="W10" s="514" t="str">
        <f t="shared" si="5"/>
        <v/>
      </c>
      <c r="X10" s="339"/>
      <c r="Z10" s="234"/>
      <c r="AA10" s="2">
        <v>7</v>
      </c>
      <c r="AB10" s="284">
        <v>5</v>
      </c>
      <c r="AC10" s="245" t="s">
        <v>180</v>
      </c>
      <c r="AD10" s="285" t="s">
        <v>184</v>
      </c>
      <c r="AE10" s="287" t="s">
        <v>186</v>
      </c>
      <c r="AF10" s="284">
        <v>5</v>
      </c>
      <c r="AG10" s="245" t="s">
        <v>172</v>
      </c>
      <c r="AH10" s="285" t="s">
        <v>175</v>
      </c>
      <c r="AI10" s="287" t="s">
        <v>193</v>
      </c>
      <c r="AJ10" s="284">
        <v>5</v>
      </c>
      <c r="AK10" s="245" t="s">
        <v>195</v>
      </c>
      <c r="AL10" s="285" t="s">
        <v>197</v>
      </c>
      <c r="AM10" s="287" t="s">
        <v>200</v>
      </c>
      <c r="AN10" s="284">
        <v>5</v>
      </c>
      <c r="AO10" s="494" t="s">
        <v>195</v>
      </c>
      <c r="AP10" s="494" t="s">
        <v>429</v>
      </c>
      <c r="AQ10" s="482" t="s">
        <v>479</v>
      </c>
      <c r="AR10" s="284">
        <v>5</v>
      </c>
      <c r="AS10" s="494" t="s">
        <v>195</v>
      </c>
      <c r="AT10" s="494" t="s">
        <v>429</v>
      </c>
      <c r="AU10" s="482" t="s">
        <v>479</v>
      </c>
      <c r="AW10" s="234"/>
    </row>
    <row r="11" spans="1:49" ht="13.5" thickBot="1">
      <c r="H11" s="275"/>
      <c r="I11" s="110">
        <f>IFERROR('KV Massnahmen'!B6,"NIL")</f>
        <v>0</v>
      </c>
      <c r="J11" s="112" t="str">
        <f>IFERROR(VLOOKUP(I11,V6:W20,2,FALSE),"NIL")</f>
        <v>NIL</v>
      </c>
      <c r="P11" s="2">
        <v>8</v>
      </c>
      <c r="Q11" s="284" t="str">
        <f t="shared" si="0"/>
        <v/>
      </c>
      <c r="R11" s="510" t="str">
        <f t="shared" si="1"/>
        <v/>
      </c>
      <c r="S11" s="511" t="str">
        <f t="shared" si="2"/>
        <v/>
      </c>
      <c r="T11" s="512" t="str">
        <f t="shared" si="3"/>
        <v/>
      </c>
      <c r="U11" s="229"/>
      <c r="V11" s="513" t="str">
        <f t="shared" si="4"/>
        <v/>
      </c>
      <c r="W11" s="514" t="str">
        <f t="shared" si="5"/>
        <v/>
      </c>
      <c r="X11" s="339"/>
      <c r="Z11" s="234"/>
      <c r="AA11" s="2">
        <v>8</v>
      </c>
      <c r="AB11" s="284">
        <v>6</v>
      </c>
      <c r="AC11" s="286" t="s">
        <v>41</v>
      </c>
      <c r="AD11" s="285" t="s">
        <v>176</v>
      </c>
      <c r="AE11" s="287" t="s">
        <v>187</v>
      </c>
      <c r="AF11" s="284">
        <v>6</v>
      </c>
      <c r="AG11" s="286" t="s">
        <v>41</v>
      </c>
      <c r="AH11" s="285" t="s">
        <v>176</v>
      </c>
      <c r="AI11" s="287" t="s">
        <v>187</v>
      </c>
      <c r="AJ11" s="284">
        <v>6</v>
      </c>
      <c r="AK11" s="286" t="s">
        <v>41</v>
      </c>
      <c r="AL11" s="285" t="s">
        <v>176</v>
      </c>
      <c r="AM11" s="287" t="s">
        <v>201</v>
      </c>
      <c r="AN11" s="284">
        <v>6</v>
      </c>
      <c r="AO11" s="494" t="s">
        <v>438</v>
      </c>
      <c r="AP11" s="494" t="s">
        <v>430</v>
      </c>
      <c r="AQ11" s="482" t="s">
        <v>480</v>
      </c>
      <c r="AR11" s="284">
        <v>6</v>
      </c>
      <c r="AS11" s="494" t="s">
        <v>438</v>
      </c>
      <c r="AT11" s="494" t="s">
        <v>430</v>
      </c>
      <c r="AU11" s="482" t="s">
        <v>480</v>
      </c>
      <c r="AW11" s="234"/>
    </row>
    <row r="12" spans="1:49">
      <c r="H12" s="275"/>
      <c r="M12" s="1"/>
      <c r="P12" s="2">
        <v>9</v>
      </c>
      <c r="Q12" s="284" t="str">
        <f t="shared" si="0"/>
        <v/>
      </c>
      <c r="R12" s="510" t="str">
        <f t="shared" si="1"/>
        <v/>
      </c>
      <c r="S12" s="511" t="str">
        <f t="shared" si="2"/>
        <v/>
      </c>
      <c r="T12" s="512" t="str">
        <f t="shared" si="3"/>
        <v/>
      </c>
      <c r="U12" s="229"/>
      <c r="V12" s="513" t="str">
        <f t="shared" si="4"/>
        <v/>
      </c>
      <c r="W12" s="514" t="str">
        <f t="shared" si="5"/>
        <v/>
      </c>
      <c r="X12" s="339"/>
      <c r="Z12" s="234"/>
      <c r="AA12" s="2">
        <v>9</v>
      </c>
      <c r="AB12" s="284">
        <v>7</v>
      </c>
      <c r="AC12" s="245" t="s">
        <v>181</v>
      </c>
      <c r="AD12" s="285" t="s">
        <v>177</v>
      </c>
      <c r="AE12" s="287" t="s">
        <v>188</v>
      </c>
      <c r="AF12" s="284">
        <v>7</v>
      </c>
      <c r="AG12" s="245" t="s">
        <v>181</v>
      </c>
      <c r="AH12" s="285" t="s">
        <v>177</v>
      </c>
      <c r="AI12" s="287" t="s">
        <v>188</v>
      </c>
      <c r="AJ12" s="284">
        <v>7</v>
      </c>
      <c r="AK12" s="245" t="s">
        <v>181</v>
      </c>
      <c r="AL12" s="285" t="s">
        <v>198</v>
      </c>
      <c r="AM12" s="287" t="s">
        <v>188</v>
      </c>
      <c r="AN12" s="284">
        <v>7</v>
      </c>
      <c r="AO12" s="494" t="s">
        <v>439</v>
      </c>
      <c r="AP12" s="494" t="s">
        <v>431</v>
      </c>
      <c r="AQ12" s="482" t="s">
        <v>481</v>
      </c>
      <c r="AR12" s="284">
        <v>7</v>
      </c>
      <c r="AS12" s="494" t="s">
        <v>439</v>
      </c>
      <c r="AT12" s="494" t="s">
        <v>431</v>
      </c>
      <c r="AU12" s="482" t="s">
        <v>481</v>
      </c>
      <c r="AW12" s="234"/>
    </row>
    <row r="13" spans="1:49">
      <c r="H13" s="275"/>
      <c r="M13" s="90"/>
      <c r="P13" s="2">
        <v>10</v>
      </c>
      <c r="Q13" s="284" t="str">
        <f t="shared" si="0"/>
        <v/>
      </c>
      <c r="R13" s="510" t="str">
        <f t="shared" si="1"/>
        <v/>
      </c>
      <c r="S13" s="511" t="str">
        <f t="shared" si="2"/>
        <v/>
      </c>
      <c r="T13" s="512" t="str">
        <f t="shared" si="3"/>
        <v/>
      </c>
      <c r="U13" s="229"/>
      <c r="V13" s="513" t="str">
        <f t="shared" si="4"/>
        <v/>
      </c>
      <c r="W13" s="514" t="str">
        <f t="shared" si="5"/>
        <v/>
      </c>
      <c r="X13" s="339"/>
      <c r="Z13" s="234"/>
      <c r="AA13" s="2">
        <v>10</v>
      </c>
      <c r="AB13" s="284">
        <v>8</v>
      </c>
      <c r="AC13" s="285"/>
      <c r="AD13" s="285"/>
      <c r="AE13" s="287"/>
      <c r="AF13" s="284">
        <v>8</v>
      </c>
      <c r="AG13" s="285"/>
      <c r="AH13" s="285"/>
      <c r="AI13" s="287"/>
      <c r="AJ13" s="284">
        <v>8</v>
      </c>
      <c r="AK13" s="285"/>
      <c r="AL13" s="285"/>
      <c r="AM13" s="287"/>
      <c r="AN13" s="284">
        <v>8</v>
      </c>
      <c r="AO13" s="494" t="s">
        <v>440</v>
      </c>
      <c r="AP13" s="494" t="s">
        <v>432</v>
      </c>
      <c r="AQ13" s="482" t="s">
        <v>482</v>
      </c>
      <c r="AR13" s="284">
        <v>8</v>
      </c>
      <c r="AS13" s="494" t="s">
        <v>440</v>
      </c>
      <c r="AT13" s="494" t="s">
        <v>432</v>
      </c>
      <c r="AU13" s="482" t="s">
        <v>482</v>
      </c>
      <c r="AW13" s="234"/>
    </row>
    <row r="14" spans="1:49">
      <c r="H14" s="275"/>
      <c r="P14" s="2">
        <v>11</v>
      </c>
      <c r="Q14" s="284" t="str">
        <f t="shared" si="0"/>
        <v/>
      </c>
      <c r="R14" s="510" t="str">
        <f t="shared" si="1"/>
        <v/>
      </c>
      <c r="S14" s="511" t="str">
        <f t="shared" si="2"/>
        <v/>
      </c>
      <c r="T14" s="512" t="str">
        <f t="shared" si="3"/>
        <v/>
      </c>
      <c r="U14" s="229"/>
      <c r="V14" s="513" t="str">
        <f t="shared" si="4"/>
        <v/>
      </c>
      <c r="W14" s="514" t="str">
        <f t="shared" si="5"/>
        <v/>
      </c>
      <c r="X14" s="339"/>
      <c r="Z14" s="234"/>
      <c r="AA14" s="2">
        <v>11</v>
      </c>
      <c r="AB14" s="284">
        <v>9</v>
      </c>
      <c r="AC14" s="286"/>
      <c r="AD14" s="285"/>
      <c r="AE14" s="287"/>
      <c r="AF14" s="284">
        <v>9</v>
      </c>
      <c r="AG14" s="286"/>
      <c r="AH14" s="285"/>
      <c r="AI14" s="287"/>
      <c r="AJ14" s="284">
        <v>9</v>
      </c>
      <c r="AK14" s="286"/>
      <c r="AL14" s="285"/>
      <c r="AM14" s="287"/>
      <c r="AN14" s="284">
        <v>9</v>
      </c>
      <c r="AO14" s="494" t="s">
        <v>441</v>
      </c>
      <c r="AP14" s="494" t="s">
        <v>433</v>
      </c>
      <c r="AQ14" s="482" t="s">
        <v>483</v>
      </c>
      <c r="AR14" s="284">
        <v>9</v>
      </c>
      <c r="AS14" s="494" t="s">
        <v>441</v>
      </c>
      <c r="AT14" s="494" t="s">
        <v>433</v>
      </c>
      <c r="AU14" s="482" t="s">
        <v>483</v>
      </c>
      <c r="AW14" s="234"/>
    </row>
    <row r="15" spans="1:49">
      <c r="H15" s="275"/>
      <c r="I15" s="24"/>
      <c r="J15" s="24"/>
      <c r="P15" s="2">
        <v>12</v>
      </c>
      <c r="Q15" s="284" t="str">
        <f t="shared" si="0"/>
        <v/>
      </c>
      <c r="R15" s="510" t="str">
        <f t="shared" si="1"/>
        <v/>
      </c>
      <c r="S15" s="511" t="str">
        <f t="shared" si="2"/>
        <v/>
      </c>
      <c r="T15" s="512" t="str">
        <f t="shared" si="3"/>
        <v/>
      </c>
      <c r="U15" s="229"/>
      <c r="V15" s="513" t="str">
        <f t="shared" si="4"/>
        <v/>
      </c>
      <c r="W15" s="514" t="str">
        <f t="shared" si="5"/>
        <v/>
      </c>
      <c r="X15" s="339"/>
      <c r="Z15" s="234"/>
      <c r="AA15" s="2">
        <v>12</v>
      </c>
      <c r="AB15" s="284">
        <v>10</v>
      </c>
      <c r="AC15" s="285"/>
      <c r="AD15" s="285"/>
      <c r="AE15" s="287"/>
      <c r="AF15" s="284">
        <v>10</v>
      </c>
      <c r="AG15" s="285"/>
      <c r="AH15" s="285"/>
      <c r="AI15" s="287"/>
      <c r="AJ15" s="284">
        <v>10</v>
      </c>
      <c r="AK15" s="285"/>
      <c r="AL15" s="285"/>
      <c r="AM15" s="287"/>
      <c r="AN15" s="284">
        <v>10</v>
      </c>
      <c r="AO15" s="383"/>
      <c r="AP15" s="285"/>
      <c r="AQ15" s="287"/>
      <c r="AR15" s="284">
        <v>10</v>
      </c>
      <c r="AS15" s="285"/>
      <c r="AT15" s="285"/>
      <c r="AU15" s="287"/>
      <c r="AW15" s="234"/>
    </row>
    <row r="16" spans="1:49">
      <c r="H16" s="275"/>
      <c r="I16" s="88"/>
      <c r="J16" s="88"/>
      <c r="P16" s="2">
        <v>13</v>
      </c>
      <c r="Q16" s="284" t="str">
        <f t="shared" si="0"/>
        <v/>
      </c>
      <c r="R16" s="510" t="str">
        <f t="shared" si="1"/>
        <v/>
      </c>
      <c r="S16" s="511" t="str">
        <f t="shared" si="2"/>
        <v/>
      </c>
      <c r="T16" s="512" t="str">
        <f t="shared" si="3"/>
        <v/>
      </c>
      <c r="U16" s="229"/>
      <c r="V16" s="513" t="str">
        <f t="shared" si="4"/>
        <v/>
      </c>
      <c r="W16" s="514" t="str">
        <f t="shared" si="5"/>
        <v/>
      </c>
      <c r="X16" s="339"/>
      <c r="Z16" s="234"/>
      <c r="AA16" s="2">
        <v>13</v>
      </c>
      <c r="AB16" s="284">
        <v>11</v>
      </c>
      <c r="AC16" s="285"/>
      <c r="AD16" s="285"/>
      <c r="AE16" s="287"/>
      <c r="AF16" s="284">
        <v>11</v>
      </c>
      <c r="AG16" s="285"/>
      <c r="AH16" s="285"/>
      <c r="AI16" s="287"/>
      <c r="AJ16" s="284">
        <v>11</v>
      </c>
      <c r="AK16" s="285"/>
      <c r="AL16" s="285"/>
      <c r="AM16" s="287"/>
      <c r="AN16" s="284">
        <v>11</v>
      </c>
      <c r="AO16" s="285"/>
      <c r="AP16" s="285"/>
      <c r="AQ16" s="287"/>
      <c r="AR16" s="284">
        <v>11</v>
      </c>
      <c r="AS16" s="285"/>
      <c r="AT16" s="285"/>
      <c r="AU16" s="287"/>
      <c r="AW16" s="234"/>
    </row>
    <row r="17" spans="8:49">
      <c r="H17" s="275"/>
      <c r="I17" s="90"/>
      <c r="J17" s="90"/>
      <c r="P17" s="2">
        <v>14</v>
      </c>
      <c r="Q17" s="284" t="str">
        <f t="shared" si="0"/>
        <v/>
      </c>
      <c r="R17" s="510" t="str">
        <f t="shared" si="1"/>
        <v/>
      </c>
      <c r="S17" s="511" t="str">
        <f t="shared" si="2"/>
        <v/>
      </c>
      <c r="T17" s="512" t="str">
        <f t="shared" si="3"/>
        <v/>
      </c>
      <c r="U17" s="229"/>
      <c r="V17" s="513" t="str">
        <f t="shared" si="4"/>
        <v/>
      </c>
      <c r="W17" s="514" t="str">
        <f t="shared" si="5"/>
        <v/>
      </c>
      <c r="X17" s="339"/>
      <c r="Z17" s="234"/>
      <c r="AA17" s="2">
        <v>14</v>
      </c>
      <c r="AB17" s="284">
        <v>12</v>
      </c>
      <c r="AC17" s="285"/>
      <c r="AD17" s="285"/>
      <c r="AE17" s="287"/>
      <c r="AF17" s="284">
        <v>12</v>
      </c>
      <c r="AG17" s="285"/>
      <c r="AH17" s="285"/>
      <c r="AI17" s="287"/>
      <c r="AJ17" s="284">
        <v>12</v>
      </c>
      <c r="AK17" s="285"/>
      <c r="AL17" s="285"/>
      <c r="AM17" s="287"/>
      <c r="AN17" s="284">
        <v>12</v>
      </c>
      <c r="AO17" s="285"/>
      <c r="AP17" s="285"/>
      <c r="AQ17" s="287"/>
      <c r="AR17" s="284">
        <v>12</v>
      </c>
      <c r="AS17" s="285"/>
      <c r="AT17" s="285"/>
      <c r="AU17" s="287"/>
      <c r="AW17" s="234"/>
    </row>
    <row r="18" spans="8:49">
      <c r="H18" s="275"/>
      <c r="I18" s="24"/>
      <c r="J18" s="24"/>
      <c r="P18" s="2">
        <v>15</v>
      </c>
      <c r="Q18" s="284" t="str">
        <f t="shared" si="0"/>
        <v/>
      </c>
      <c r="R18" s="510" t="str">
        <f t="shared" si="1"/>
        <v/>
      </c>
      <c r="S18" s="511" t="str">
        <f t="shared" si="2"/>
        <v/>
      </c>
      <c r="T18" s="512" t="str">
        <f t="shared" si="3"/>
        <v/>
      </c>
      <c r="U18" s="229"/>
      <c r="V18" s="513" t="str">
        <f t="shared" si="4"/>
        <v/>
      </c>
      <c r="W18" s="514" t="str">
        <f t="shared" si="5"/>
        <v/>
      </c>
      <c r="X18" s="339"/>
      <c r="Z18" s="234"/>
      <c r="AA18" s="2">
        <v>15</v>
      </c>
      <c r="AB18" s="284">
        <v>13</v>
      </c>
      <c r="AC18" s="285"/>
      <c r="AD18" s="285"/>
      <c r="AE18" s="287"/>
      <c r="AF18" s="284">
        <v>13</v>
      </c>
      <c r="AG18" s="285"/>
      <c r="AH18" s="285"/>
      <c r="AI18" s="287"/>
      <c r="AJ18" s="284">
        <v>13</v>
      </c>
      <c r="AK18" s="285"/>
      <c r="AL18" s="285"/>
      <c r="AM18" s="287"/>
      <c r="AN18" s="284">
        <v>13</v>
      </c>
      <c r="AO18" s="285"/>
      <c r="AP18" s="285"/>
      <c r="AQ18" s="287"/>
      <c r="AR18" s="284">
        <v>13</v>
      </c>
      <c r="AS18" s="285"/>
      <c r="AT18" s="285"/>
      <c r="AU18" s="287"/>
      <c r="AW18" s="234"/>
    </row>
    <row r="19" spans="8:49">
      <c r="H19" s="275"/>
      <c r="P19" s="2">
        <v>16</v>
      </c>
      <c r="Q19" s="284" t="str">
        <f t="shared" si="0"/>
        <v/>
      </c>
      <c r="R19" s="510" t="str">
        <f t="shared" si="1"/>
        <v/>
      </c>
      <c r="S19" s="511" t="str">
        <f t="shared" si="2"/>
        <v/>
      </c>
      <c r="T19" s="512" t="str">
        <f t="shared" si="3"/>
        <v/>
      </c>
      <c r="U19" s="229"/>
      <c r="V19" s="513" t="str">
        <f t="shared" si="4"/>
        <v/>
      </c>
      <c r="W19" s="514" t="str">
        <f t="shared" si="5"/>
        <v/>
      </c>
      <c r="X19" s="339"/>
      <c r="Z19" s="334"/>
      <c r="AA19" s="2">
        <v>16</v>
      </c>
      <c r="AB19" s="284">
        <v>14</v>
      </c>
      <c r="AC19" s="285"/>
      <c r="AD19" s="285"/>
      <c r="AE19" s="287"/>
      <c r="AF19" s="284">
        <v>14</v>
      </c>
      <c r="AG19" s="285"/>
      <c r="AH19" s="285"/>
      <c r="AI19" s="287"/>
      <c r="AJ19" s="284">
        <v>14</v>
      </c>
      <c r="AK19" s="285"/>
      <c r="AL19" s="285"/>
      <c r="AM19" s="287"/>
      <c r="AN19" s="284">
        <v>14</v>
      </c>
      <c r="AO19" s="285"/>
      <c r="AP19" s="285"/>
      <c r="AQ19" s="287"/>
      <c r="AR19" s="284">
        <v>14</v>
      </c>
      <c r="AS19" s="285"/>
      <c r="AT19" s="285"/>
      <c r="AU19" s="287"/>
      <c r="AW19" s="234"/>
    </row>
    <row r="20" spans="8:49" ht="13.5" thickBot="1">
      <c r="H20" s="275"/>
      <c r="P20" s="2">
        <v>17</v>
      </c>
      <c r="Q20" s="293" t="str">
        <f t="shared" si="0"/>
        <v/>
      </c>
      <c r="R20" s="515" t="str">
        <f t="shared" si="1"/>
        <v/>
      </c>
      <c r="S20" s="516" t="str">
        <f t="shared" si="2"/>
        <v/>
      </c>
      <c r="T20" s="517" t="str">
        <f t="shared" si="3"/>
        <v/>
      </c>
      <c r="U20" s="229"/>
      <c r="V20" s="518" t="str">
        <f t="shared" si="4"/>
        <v/>
      </c>
      <c r="W20" s="519" t="str">
        <f t="shared" si="5"/>
        <v/>
      </c>
      <c r="X20" s="339"/>
      <c r="Z20" s="234"/>
      <c r="AA20" s="2">
        <v>17</v>
      </c>
      <c r="AB20" s="293">
        <v>15</v>
      </c>
      <c r="AC20" s="345"/>
      <c r="AD20" s="345"/>
      <c r="AE20" s="346"/>
      <c r="AF20" s="293">
        <v>15</v>
      </c>
      <c r="AG20" s="345"/>
      <c r="AH20" s="345"/>
      <c r="AI20" s="346"/>
      <c r="AJ20" s="293">
        <v>15</v>
      </c>
      <c r="AK20" s="345"/>
      <c r="AL20" s="345"/>
      <c r="AM20" s="346"/>
      <c r="AN20" s="293">
        <v>15</v>
      </c>
      <c r="AO20" s="345"/>
      <c r="AP20" s="345"/>
      <c r="AQ20" s="346"/>
      <c r="AR20" s="293">
        <v>15</v>
      </c>
      <c r="AS20" s="345"/>
      <c r="AT20" s="345"/>
      <c r="AU20" s="346"/>
      <c r="AW20" s="234"/>
    </row>
    <row r="21" spans="8:49">
      <c r="H21" s="275"/>
      <c r="I21" s="275"/>
      <c r="J21" s="275"/>
      <c r="K21" s="275"/>
      <c r="L21" s="275"/>
      <c r="M21" s="275"/>
      <c r="N21" s="275"/>
      <c r="O21" s="275"/>
      <c r="P21" s="275"/>
      <c r="Q21" s="275"/>
      <c r="R21" s="347"/>
      <c r="S21" s="347"/>
      <c r="T21" s="347"/>
      <c r="U21" s="275"/>
      <c r="V21" s="347"/>
      <c r="W21" s="275"/>
      <c r="X21" s="275"/>
      <c r="Z21" s="234"/>
      <c r="AA21" s="15"/>
      <c r="AB21" s="15"/>
      <c r="AC21" s="348"/>
      <c r="AD21" s="348"/>
      <c r="AE21" s="348"/>
      <c r="AF21" s="15"/>
      <c r="AG21" s="348"/>
      <c r="AH21" s="348"/>
      <c r="AI21" s="348"/>
      <c r="AJ21" s="15"/>
      <c r="AK21" s="348"/>
      <c r="AL21" s="348"/>
      <c r="AM21" s="348"/>
      <c r="AN21" s="15"/>
      <c r="AO21" s="348"/>
      <c r="AP21" s="348"/>
      <c r="AQ21" s="348"/>
      <c r="AR21" s="15"/>
      <c r="AS21" s="348"/>
      <c r="AT21" s="348"/>
      <c r="AU21" s="348"/>
      <c r="AW21" s="234"/>
    </row>
    <row r="22" spans="8:49">
      <c r="Q22" s="15"/>
      <c r="R22" s="15"/>
      <c r="S22" s="15"/>
      <c r="T22" s="15"/>
      <c r="V22" s="15"/>
      <c r="W22" s="15"/>
      <c r="X22" s="15"/>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row>
    <row r="23" spans="8:49" ht="15">
      <c r="H23" s="288"/>
      <c r="I23" s="289" t="s">
        <v>383</v>
      </c>
      <c r="J23" s="288"/>
      <c r="K23" s="288"/>
      <c r="L23" s="288"/>
      <c r="M23" s="288"/>
      <c r="N23" s="288"/>
      <c r="O23" s="288"/>
      <c r="P23" s="288"/>
      <c r="Q23" s="288"/>
      <c r="R23" s="288"/>
      <c r="S23" s="288"/>
      <c r="T23" s="288"/>
      <c r="U23" s="288"/>
      <c r="V23" s="288"/>
      <c r="W23" s="288"/>
      <c r="X23" s="288"/>
      <c r="Z23" s="15"/>
      <c r="AA23" s="15"/>
      <c r="AB23" s="15"/>
      <c r="AC23" s="348"/>
      <c r="AD23" s="348"/>
      <c r="AE23" s="348"/>
      <c r="AF23" s="15"/>
      <c r="AG23" s="348"/>
      <c r="AH23" s="348"/>
      <c r="AI23" s="348"/>
      <c r="AJ23" s="15"/>
      <c r="AK23" s="348"/>
      <c r="AL23" s="348"/>
      <c r="AM23" s="348"/>
      <c r="AN23" s="15"/>
      <c r="AO23" s="348"/>
      <c r="AP23" s="348"/>
      <c r="AQ23" s="348"/>
      <c r="AR23" s="15"/>
      <c r="AS23" s="348"/>
      <c r="AT23" s="348"/>
      <c r="AU23" s="348"/>
    </row>
    <row r="24" spans="8:49" ht="13.5" thickBot="1">
      <c r="H24" s="288"/>
      <c r="Q24" s="117" t="s">
        <v>258</v>
      </c>
      <c r="V24" s="117" t="s">
        <v>283</v>
      </c>
      <c r="X24" s="288"/>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8:49" ht="13.5" thickBot="1">
      <c r="H25" s="288"/>
      <c r="I25" s="124" t="s">
        <v>120</v>
      </c>
      <c r="J25" s="138"/>
      <c r="K25" s="138"/>
      <c r="L25" s="138"/>
      <c r="M25" s="138"/>
      <c r="N25" s="125" t="s">
        <v>142</v>
      </c>
      <c r="P25" s="2">
        <v>1</v>
      </c>
      <c r="R25" s="3" t="s">
        <v>127</v>
      </c>
      <c r="S25" s="3" t="s">
        <v>128</v>
      </c>
      <c r="T25" s="3" t="s">
        <v>129</v>
      </c>
      <c r="V25" s="3"/>
      <c r="X25" s="288"/>
      <c r="Z25" s="15"/>
      <c r="AA25" s="15"/>
      <c r="AB25" s="15"/>
      <c r="AC25" s="348"/>
      <c r="AD25" s="348"/>
      <c r="AE25" s="348"/>
      <c r="AF25" s="15"/>
      <c r="AG25" s="348"/>
      <c r="AH25" s="348"/>
      <c r="AI25" s="348"/>
      <c r="AJ25" s="15"/>
      <c r="AK25" s="348"/>
      <c r="AL25" s="348"/>
      <c r="AM25" s="348"/>
      <c r="AN25" s="15"/>
      <c r="AO25" s="348"/>
      <c r="AP25" s="348"/>
      <c r="AQ25" s="348"/>
      <c r="AR25" s="15"/>
      <c r="AS25" s="348"/>
      <c r="AT25" s="348"/>
      <c r="AU25" s="348"/>
    </row>
    <row r="26" spans="8:49" ht="13.5" thickBot="1">
      <c r="H26" s="288"/>
      <c r="I26" s="110">
        <f>IFERROR(Werte!D21,"NIL")</f>
        <v>0</v>
      </c>
      <c r="J26" s="111" t="str">
        <f>IFERROR(VLOOKUP($I$26,$A$5:$F$10,2,FALSE),"NIL")</f>
        <v>NIL</v>
      </c>
      <c r="K26" s="111" t="str">
        <f>IFERROR(VLOOKUP($I$26,$A$5:$F$10,3,FALSE),"NIL")</f>
        <v>NIL</v>
      </c>
      <c r="L26" s="111" t="str">
        <f>IFERROR(VLOOKUP($I$26,$A$5:$F$10,4,FALSE),"NIL")</f>
        <v>NIL</v>
      </c>
      <c r="M26" s="111" t="str">
        <f>IFERROR(VLOOKUP($I$26,$A$5:$F$10,5,FALSE),"NIL")</f>
        <v>NIL</v>
      </c>
      <c r="N26" s="112" t="str">
        <f>IFERROR(VLOOKUP($I$26,$A$5:$F$10,6,FALSE),"NIL")</f>
        <v>NIL</v>
      </c>
      <c r="P26" s="2">
        <v>2</v>
      </c>
      <c r="Q26" s="335"/>
      <c r="R26" s="336"/>
      <c r="S26" s="336"/>
      <c r="T26" s="337"/>
      <c r="V26" s="335"/>
      <c r="W26" s="338"/>
      <c r="X26" s="349"/>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8:49" ht="13.5" thickBot="1">
      <c r="H27" s="288"/>
      <c r="P27" s="2">
        <v>3</v>
      </c>
      <c r="Q27" s="284" t="str">
        <f>IFERROR(IF(HLOOKUP($J$26,$AB$4:$AU$20,$AA6,FALSE)="","",HLOOKUP($J$26,$AB$4:$AU$20,$AA6,FALSE)),"")</f>
        <v/>
      </c>
      <c r="R27" s="245" t="str">
        <f>IFERROR(IF(HLOOKUP($K$26,$AB$4:$AU$20,$AA6,FALSE)="","",HLOOKUP($K$26,$AB$4:$AU$20,$AA6,FALSE)),"")</f>
        <v/>
      </c>
      <c r="S27" s="285" t="str">
        <f>IFERROR(IF(HLOOKUP($L$26,$AB$4:$AU$20,$AA6,FALSE)="","",HLOOKUP($L$26,$AB$4:$AU$20,$AA6,FALSE)),"")</f>
        <v/>
      </c>
      <c r="T27" s="287" t="str">
        <f>IFERROR(IF(HLOOKUP($M$26,$AB$4:$AU$20,$AA6,FALSE)="","",HLOOKUP($M$26,$AB$4:$AU$20,$AA6,FALSE)),"")</f>
        <v/>
      </c>
      <c r="V27" s="249" t="str">
        <f>IFERROR(IF(HLOOKUP($I$29,$Q$25:$T$41,P27,FALSE)="","",HLOOKUP($I$29,$Q$25:$T$41,P27,FALSE)),"")</f>
        <v/>
      </c>
      <c r="W27" s="340" t="str">
        <f>Q27</f>
        <v/>
      </c>
      <c r="X27" s="349"/>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8:49">
      <c r="H28" s="288"/>
      <c r="I28" s="341" t="s">
        <v>130</v>
      </c>
      <c r="P28" s="2">
        <v>4</v>
      </c>
      <c r="Q28" s="284" t="str">
        <f t="shared" ref="Q28:Q41" si="6">IFERROR(IF(HLOOKUP($J$26,$AB$4:$AU$20,$AA7,FALSE)="","",HLOOKUP($J$26,$AB$4:$AU$20,$AA7,FALSE)),"")</f>
        <v/>
      </c>
      <c r="R28" s="245" t="str">
        <f t="shared" ref="R28:R41" si="7">IFERROR(IF(HLOOKUP($K$26,$AB$4:$AU$20,$AA7,FALSE)="","",HLOOKUP($K$26,$AB$4:$AU$20,$AA7,FALSE)),"")</f>
        <v/>
      </c>
      <c r="S28" s="285" t="str">
        <f t="shared" ref="S28:S41" si="8">IFERROR(IF(HLOOKUP($L$26,$AB$4:$AU$20,$AA7,FALSE)="","",HLOOKUP($L$26,$AB$4:$AU$20,$AA7,FALSE)),"")</f>
        <v/>
      </c>
      <c r="T28" s="287" t="str">
        <f t="shared" ref="T28:T41" si="9">IFERROR(IF(HLOOKUP($M$26,$AB$4:$AU$20,$AA7,FALSE)="","",HLOOKUP($M$26,$AB$4:$AU$20,$AA7,FALSE)),"")</f>
        <v/>
      </c>
      <c r="V28" s="249" t="str">
        <f t="shared" ref="V28:V41" si="10">IFERROR(IF(HLOOKUP($I$29,$Q$25:$T$41,P28,FALSE)="","",HLOOKUP($I$29,$Q$25:$T$41,P28,FALSE)),"")</f>
        <v/>
      </c>
      <c r="W28" s="340" t="str">
        <f t="shared" ref="W28:W41" si="11">Q28</f>
        <v/>
      </c>
      <c r="X28" s="349"/>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8:49" ht="13.5" thickBot="1">
      <c r="H29" s="210"/>
      <c r="I29" s="342" t="str">
        <f>IFERROR(Werte!D18,"NIL")</f>
        <v>Deutsch</v>
      </c>
      <c r="P29" s="2">
        <v>5</v>
      </c>
      <c r="Q29" s="284" t="str">
        <f t="shared" si="6"/>
        <v/>
      </c>
      <c r="R29" s="245" t="str">
        <f t="shared" si="7"/>
        <v/>
      </c>
      <c r="S29" s="285" t="str">
        <f t="shared" si="8"/>
        <v/>
      </c>
      <c r="T29" s="287" t="str">
        <f t="shared" si="9"/>
        <v/>
      </c>
      <c r="V29" s="249" t="str">
        <f t="shared" si="10"/>
        <v/>
      </c>
      <c r="W29" s="340" t="str">
        <f t="shared" si="11"/>
        <v/>
      </c>
      <c r="X29" s="349"/>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8:49" ht="13.5" thickBot="1">
      <c r="H30" s="210"/>
      <c r="P30" s="2">
        <v>6</v>
      </c>
      <c r="Q30" s="284" t="str">
        <f t="shared" si="6"/>
        <v/>
      </c>
      <c r="R30" s="245" t="str">
        <f t="shared" si="7"/>
        <v/>
      </c>
      <c r="S30" s="285" t="str">
        <f t="shared" si="8"/>
        <v/>
      </c>
      <c r="T30" s="287" t="str">
        <f t="shared" si="9"/>
        <v/>
      </c>
      <c r="V30" s="249" t="str">
        <f t="shared" si="10"/>
        <v/>
      </c>
      <c r="W30" s="340" t="str">
        <f t="shared" si="11"/>
        <v/>
      </c>
      <c r="X30" s="349"/>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8:49">
      <c r="H31" s="350"/>
      <c r="I31" s="124" t="s">
        <v>149</v>
      </c>
      <c r="J31" s="125" t="s">
        <v>142</v>
      </c>
      <c r="P31" s="2">
        <v>7</v>
      </c>
      <c r="Q31" s="284" t="str">
        <f t="shared" si="6"/>
        <v/>
      </c>
      <c r="R31" s="245" t="str">
        <f t="shared" si="7"/>
        <v/>
      </c>
      <c r="S31" s="285" t="str">
        <f t="shared" si="8"/>
        <v/>
      </c>
      <c r="T31" s="287" t="str">
        <f t="shared" si="9"/>
        <v/>
      </c>
      <c r="V31" s="249" t="str">
        <f t="shared" si="10"/>
        <v/>
      </c>
      <c r="W31" s="340" t="str">
        <f t="shared" si="11"/>
        <v/>
      </c>
      <c r="X31" s="349"/>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8:49" ht="13.5" thickBot="1">
      <c r="H32" s="288"/>
      <c r="I32" s="110">
        <f>IFERROR('KV Massnahmen'!B15,"NIL")</f>
        <v>0</v>
      </c>
      <c r="J32" s="112" t="str">
        <f>IFERROR(VLOOKUP(I32,V27:W41,2,FALSE),"NIL")</f>
        <v>NIL</v>
      </c>
      <c r="P32" s="2">
        <v>8</v>
      </c>
      <c r="Q32" s="284" t="str">
        <f t="shared" si="6"/>
        <v/>
      </c>
      <c r="R32" s="245" t="str">
        <f t="shared" si="7"/>
        <v/>
      </c>
      <c r="S32" s="285" t="str">
        <f t="shared" si="8"/>
        <v/>
      </c>
      <c r="T32" s="287" t="str">
        <f t="shared" si="9"/>
        <v/>
      </c>
      <c r="V32" s="249" t="str">
        <f t="shared" si="10"/>
        <v/>
      </c>
      <c r="W32" s="340" t="str">
        <f t="shared" si="11"/>
        <v/>
      </c>
      <c r="X32" s="349"/>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8:47">
      <c r="H33" s="288"/>
      <c r="M33" s="1"/>
      <c r="P33" s="2">
        <v>9</v>
      </c>
      <c r="Q33" s="284" t="str">
        <f t="shared" si="6"/>
        <v/>
      </c>
      <c r="R33" s="245" t="str">
        <f t="shared" si="7"/>
        <v/>
      </c>
      <c r="S33" s="285" t="str">
        <f t="shared" si="8"/>
        <v/>
      </c>
      <c r="T33" s="287" t="str">
        <f t="shared" si="9"/>
        <v/>
      </c>
      <c r="V33" s="249" t="str">
        <f t="shared" si="10"/>
        <v/>
      </c>
      <c r="W33" s="340" t="str">
        <f t="shared" si="11"/>
        <v/>
      </c>
      <c r="X33" s="349"/>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8:47">
      <c r="H34" s="288"/>
      <c r="M34" s="90"/>
      <c r="P34" s="2">
        <v>10</v>
      </c>
      <c r="Q34" s="284" t="str">
        <f t="shared" si="6"/>
        <v/>
      </c>
      <c r="R34" s="245" t="str">
        <f t="shared" si="7"/>
        <v/>
      </c>
      <c r="S34" s="285" t="str">
        <f t="shared" si="8"/>
        <v/>
      </c>
      <c r="T34" s="287" t="str">
        <f t="shared" si="9"/>
        <v/>
      </c>
      <c r="V34" s="249" t="str">
        <f t="shared" si="10"/>
        <v/>
      </c>
      <c r="W34" s="340" t="str">
        <f t="shared" si="11"/>
        <v/>
      </c>
      <c r="X34" s="349"/>
      <c r="Z34" s="15"/>
      <c r="AA34" s="167"/>
      <c r="AB34" s="167"/>
      <c r="AC34" s="167"/>
      <c r="AD34" s="167"/>
      <c r="AE34" s="167"/>
      <c r="AF34" s="167"/>
      <c r="AG34" s="167"/>
      <c r="AH34" s="167"/>
      <c r="AI34" s="167"/>
      <c r="AJ34" s="167"/>
      <c r="AK34" s="167"/>
      <c r="AL34" s="167"/>
      <c r="AM34" s="167"/>
      <c r="AN34" s="167"/>
      <c r="AO34" s="167"/>
      <c r="AP34" s="167"/>
      <c r="AQ34" s="167"/>
      <c r="AR34" s="167"/>
      <c r="AS34" s="167"/>
      <c r="AT34" s="167"/>
      <c r="AU34" s="167"/>
    </row>
    <row r="35" spans="8:47">
      <c r="H35" s="288"/>
      <c r="P35" s="2">
        <v>11</v>
      </c>
      <c r="Q35" s="284" t="str">
        <f t="shared" si="6"/>
        <v/>
      </c>
      <c r="R35" s="245" t="str">
        <f t="shared" si="7"/>
        <v/>
      </c>
      <c r="S35" s="285" t="str">
        <f t="shared" si="8"/>
        <v/>
      </c>
      <c r="T35" s="287" t="str">
        <f t="shared" si="9"/>
        <v/>
      </c>
      <c r="V35" s="249" t="str">
        <f t="shared" si="10"/>
        <v/>
      </c>
      <c r="W35" s="340" t="str">
        <f t="shared" si="11"/>
        <v/>
      </c>
      <c r="X35" s="349"/>
      <c r="Z35" s="75"/>
      <c r="AA35" s="15"/>
      <c r="AB35" s="15"/>
      <c r="AC35" s="15"/>
      <c r="AD35" s="15"/>
      <c r="AE35" s="15"/>
      <c r="AF35" s="15"/>
      <c r="AG35" s="15"/>
      <c r="AH35" s="15"/>
      <c r="AI35" s="15"/>
      <c r="AJ35" s="15"/>
      <c r="AK35" s="15"/>
      <c r="AL35" s="15"/>
      <c r="AM35" s="15"/>
      <c r="AN35" s="15"/>
      <c r="AO35" s="15"/>
      <c r="AP35" s="15"/>
      <c r="AQ35" s="15"/>
      <c r="AR35" s="15"/>
      <c r="AS35" s="15"/>
      <c r="AT35" s="15"/>
      <c r="AU35" s="15"/>
    </row>
    <row r="36" spans="8:47">
      <c r="H36" s="288"/>
      <c r="I36" s="24"/>
      <c r="J36" s="24"/>
      <c r="P36" s="2">
        <v>12</v>
      </c>
      <c r="Q36" s="284" t="str">
        <f t="shared" si="6"/>
        <v/>
      </c>
      <c r="R36" s="245" t="str">
        <f t="shared" si="7"/>
        <v/>
      </c>
      <c r="S36" s="285" t="str">
        <f t="shared" si="8"/>
        <v/>
      </c>
      <c r="T36" s="287" t="str">
        <f t="shared" si="9"/>
        <v/>
      </c>
      <c r="V36" s="249" t="str">
        <f t="shared" si="10"/>
        <v/>
      </c>
      <c r="W36" s="340" t="str">
        <f t="shared" si="11"/>
        <v/>
      </c>
      <c r="X36" s="349"/>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8:47">
      <c r="H37" s="288"/>
      <c r="I37" s="88"/>
      <c r="J37" s="88"/>
      <c r="P37" s="2">
        <v>13</v>
      </c>
      <c r="Q37" s="284" t="str">
        <f t="shared" si="6"/>
        <v/>
      </c>
      <c r="R37" s="245" t="str">
        <f t="shared" si="7"/>
        <v/>
      </c>
      <c r="S37" s="285" t="str">
        <f t="shared" si="8"/>
        <v/>
      </c>
      <c r="T37" s="287" t="str">
        <f t="shared" si="9"/>
        <v/>
      </c>
      <c r="V37" s="249" t="str">
        <f t="shared" si="10"/>
        <v/>
      </c>
      <c r="W37" s="340" t="str">
        <f t="shared" si="11"/>
        <v/>
      </c>
      <c r="X37" s="349"/>
      <c r="Z37" s="15"/>
      <c r="AA37" s="15"/>
      <c r="AB37" s="15"/>
      <c r="AC37" s="348"/>
      <c r="AD37" s="348"/>
      <c r="AE37" s="348"/>
      <c r="AF37" s="15"/>
      <c r="AG37" s="348"/>
      <c r="AH37" s="348"/>
      <c r="AI37" s="348"/>
      <c r="AJ37" s="15"/>
      <c r="AK37" s="348"/>
      <c r="AL37" s="348"/>
      <c r="AM37" s="348"/>
      <c r="AN37" s="15"/>
      <c r="AO37" s="348"/>
      <c r="AP37" s="348"/>
      <c r="AQ37" s="348"/>
      <c r="AR37" s="15"/>
      <c r="AS37" s="348"/>
      <c r="AT37" s="348"/>
      <c r="AU37" s="348"/>
    </row>
    <row r="38" spans="8:47">
      <c r="H38" s="288"/>
      <c r="I38" s="90"/>
      <c r="J38" s="90"/>
      <c r="P38" s="2">
        <v>14</v>
      </c>
      <c r="Q38" s="284" t="str">
        <f t="shared" si="6"/>
        <v/>
      </c>
      <c r="R38" s="245" t="str">
        <f t="shared" si="7"/>
        <v/>
      </c>
      <c r="S38" s="285" t="str">
        <f t="shared" si="8"/>
        <v/>
      </c>
      <c r="T38" s="287" t="str">
        <f t="shared" si="9"/>
        <v/>
      </c>
      <c r="V38" s="249" t="str">
        <f t="shared" si="10"/>
        <v/>
      </c>
      <c r="W38" s="340" t="str">
        <f t="shared" si="11"/>
        <v/>
      </c>
      <c r="X38" s="349"/>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8:47">
      <c r="H39" s="288"/>
      <c r="I39" s="24"/>
      <c r="J39" s="24"/>
      <c r="P39" s="2">
        <v>15</v>
      </c>
      <c r="Q39" s="284" t="str">
        <f t="shared" si="6"/>
        <v/>
      </c>
      <c r="R39" s="245" t="str">
        <f t="shared" si="7"/>
        <v/>
      </c>
      <c r="S39" s="285" t="str">
        <f t="shared" si="8"/>
        <v/>
      </c>
      <c r="T39" s="287" t="str">
        <f t="shared" si="9"/>
        <v/>
      </c>
      <c r="V39" s="249" t="str">
        <f t="shared" si="10"/>
        <v/>
      </c>
      <c r="W39" s="340" t="str">
        <f t="shared" si="11"/>
        <v/>
      </c>
      <c r="X39" s="349"/>
      <c r="Z39" s="15"/>
      <c r="AA39" s="15"/>
      <c r="AB39" s="15"/>
      <c r="AC39" s="348"/>
      <c r="AD39" s="348"/>
      <c r="AE39" s="348"/>
      <c r="AF39" s="15"/>
      <c r="AG39" s="348"/>
      <c r="AH39" s="348"/>
      <c r="AI39" s="348"/>
      <c r="AJ39" s="15"/>
      <c r="AK39" s="348"/>
      <c r="AL39" s="348"/>
      <c r="AM39" s="348"/>
      <c r="AN39" s="15"/>
      <c r="AO39" s="348"/>
      <c r="AP39" s="348"/>
      <c r="AQ39" s="348"/>
      <c r="AR39" s="15"/>
      <c r="AS39" s="348"/>
      <c r="AT39" s="348"/>
      <c r="AU39" s="348"/>
    </row>
    <row r="40" spans="8:47">
      <c r="H40" s="288"/>
      <c r="P40" s="2">
        <v>16</v>
      </c>
      <c r="Q40" s="284" t="str">
        <f t="shared" si="6"/>
        <v/>
      </c>
      <c r="R40" s="245" t="str">
        <f t="shared" si="7"/>
        <v/>
      </c>
      <c r="S40" s="285" t="str">
        <f t="shared" si="8"/>
        <v/>
      </c>
      <c r="T40" s="287" t="str">
        <f t="shared" si="9"/>
        <v/>
      </c>
      <c r="V40" s="249" t="str">
        <f t="shared" si="10"/>
        <v/>
      </c>
      <c r="W40" s="340" t="str">
        <f t="shared" si="11"/>
        <v/>
      </c>
      <c r="X40" s="349"/>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8:47" ht="13.5" thickBot="1">
      <c r="H41" s="288"/>
      <c r="P41" s="2">
        <v>17</v>
      </c>
      <c r="Q41" s="293" t="str">
        <f t="shared" si="6"/>
        <v/>
      </c>
      <c r="R41" s="343" t="str">
        <f t="shared" si="7"/>
        <v/>
      </c>
      <c r="S41" s="294" t="str">
        <f t="shared" si="8"/>
        <v/>
      </c>
      <c r="T41" s="296" t="str">
        <f t="shared" si="9"/>
        <v/>
      </c>
      <c r="V41" s="344" t="str">
        <f t="shared" si="10"/>
        <v/>
      </c>
      <c r="W41" s="342" t="str">
        <f t="shared" si="11"/>
        <v/>
      </c>
      <c r="X41" s="349"/>
      <c r="Z41" s="15"/>
      <c r="AA41" s="15"/>
      <c r="AB41" s="15"/>
      <c r="AC41" s="348"/>
      <c r="AD41" s="348"/>
      <c r="AE41" s="348"/>
      <c r="AF41" s="15"/>
      <c r="AG41" s="348"/>
      <c r="AH41" s="348"/>
      <c r="AI41" s="348"/>
      <c r="AJ41" s="15"/>
      <c r="AK41" s="348"/>
      <c r="AL41" s="348"/>
      <c r="AM41" s="348"/>
      <c r="AN41" s="15"/>
      <c r="AO41" s="348"/>
      <c r="AP41" s="348"/>
      <c r="AQ41" s="348"/>
      <c r="AR41" s="15"/>
      <c r="AS41" s="348"/>
      <c r="AT41" s="348"/>
      <c r="AU41" s="348"/>
    </row>
    <row r="42" spans="8:47">
      <c r="H42" s="288"/>
      <c r="I42" s="288"/>
      <c r="J42" s="288"/>
      <c r="K42" s="288"/>
      <c r="L42" s="288"/>
      <c r="M42" s="288"/>
      <c r="N42" s="288"/>
      <c r="O42" s="288"/>
      <c r="P42" s="288"/>
      <c r="Q42" s="288"/>
      <c r="R42" s="351"/>
      <c r="S42" s="351"/>
      <c r="T42" s="351"/>
      <c r="U42" s="288"/>
      <c r="V42" s="351"/>
      <c r="W42" s="288"/>
      <c r="X42" s="288"/>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8:47">
      <c r="Q43" s="15"/>
      <c r="R43" s="15"/>
      <c r="S43" s="15"/>
      <c r="T43" s="15"/>
      <c r="V43" s="15"/>
      <c r="W43" s="15"/>
      <c r="X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8:47" ht="15">
      <c r="H44" s="291"/>
      <c r="I44" s="292" t="s">
        <v>384</v>
      </c>
      <c r="J44" s="291"/>
      <c r="K44" s="291"/>
      <c r="L44" s="291"/>
      <c r="M44" s="291"/>
      <c r="N44" s="291"/>
      <c r="O44" s="291"/>
      <c r="P44" s="291"/>
      <c r="Q44" s="291"/>
      <c r="R44" s="291"/>
      <c r="S44" s="291"/>
      <c r="T44" s="291"/>
      <c r="U44" s="291"/>
      <c r="V44" s="291"/>
      <c r="W44" s="291"/>
      <c r="X44" s="291"/>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8:47" ht="13.5" thickBot="1">
      <c r="H45" s="291"/>
      <c r="Q45" s="117" t="s">
        <v>258</v>
      </c>
      <c r="V45" s="117" t="s">
        <v>283</v>
      </c>
      <c r="X45" s="291"/>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8:47" ht="13.5" thickBot="1">
      <c r="H46" s="291"/>
      <c r="I46" s="124" t="s">
        <v>120</v>
      </c>
      <c r="J46" s="138"/>
      <c r="K46" s="138"/>
      <c r="L46" s="138"/>
      <c r="M46" s="138"/>
      <c r="N46" s="125" t="s">
        <v>142</v>
      </c>
      <c r="P46" s="2">
        <v>1</v>
      </c>
      <c r="R46" s="3" t="s">
        <v>127</v>
      </c>
      <c r="S46" s="3" t="s">
        <v>128</v>
      </c>
      <c r="T46" s="3" t="s">
        <v>129</v>
      </c>
      <c r="V46" s="3"/>
      <c r="X46" s="291"/>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8:47" ht="13.5" thickBot="1">
      <c r="H47" s="291"/>
      <c r="I47" s="110">
        <f>IFERROR(Werte!D35,"NIL")</f>
        <v>0</v>
      </c>
      <c r="J47" s="111" t="str">
        <f>IFERROR(VLOOKUP($I$47,$A$5:$F$10,2,FALSE),"NIL")</f>
        <v>NIL</v>
      </c>
      <c r="K47" s="111" t="str">
        <f>IFERROR(VLOOKUP($I$47,$A$5:$F$10,3,FALSE),"NIL")</f>
        <v>NIL</v>
      </c>
      <c r="L47" s="111" t="str">
        <f>IFERROR(VLOOKUP($I$47,$A$5:$F$10,4,FALSE),"NIL")</f>
        <v>NIL</v>
      </c>
      <c r="M47" s="111" t="str">
        <f>IFERROR(VLOOKUP($I$47,$A$5:$F$10,5,FALSE),"NIL")</f>
        <v>NIL</v>
      </c>
      <c r="N47" s="112" t="str">
        <f>IFERROR(VLOOKUP($I$47,$A$5:$F$10,6,FALSE),"NIL")</f>
        <v>NIL</v>
      </c>
      <c r="P47" s="2">
        <v>2</v>
      </c>
      <c r="Q47" s="335"/>
      <c r="R47" s="336"/>
      <c r="S47" s="336"/>
      <c r="T47" s="337"/>
      <c r="V47" s="335"/>
      <c r="W47" s="338"/>
      <c r="X47" s="352"/>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8:47" ht="13.5" thickBot="1">
      <c r="H48" s="291"/>
      <c r="P48" s="2">
        <v>3</v>
      </c>
      <c r="Q48" s="284" t="str">
        <f>IFERROR(IF(HLOOKUP($J$47,$AB$4:$AU$20,$AA6,FALSE)="","",HLOOKUP($J$47,$AB$4:$AU$20,$AA6,FALSE)),"")</f>
        <v/>
      </c>
      <c r="R48" s="245" t="str">
        <f>IFERROR(IF(HLOOKUP($K$47,$AB$4:$AU$20,$AA6,FALSE)="","",HLOOKUP($K$47,$AB$4:$AU$20,$AA6,FALSE)),"")</f>
        <v/>
      </c>
      <c r="S48" s="285" t="str">
        <f>IFERROR(IF(HLOOKUP($L$47,$AB$4:$AU$20,$AA6,FALSE)="","",HLOOKUP($L$47,$AB$4:$AU$20,$AA6,FALSE)),"")</f>
        <v/>
      </c>
      <c r="T48" s="287" t="str">
        <f>IFERROR(IF(HLOOKUP($M$47,$AB$4:$AU$20,$AA6,FALSE)="","",HLOOKUP($M$47,$AB$4:$AU$20,$AA6,FALSE)),"")</f>
        <v/>
      </c>
      <c r="V48" s="249" t="str">
        <f>IFERROR(IF(HLOOKUP($I$50,$Q$46:$T$62,P48,FALSE)="","",HLOOKUP($I$50,$Q$46:$T$62,P48,FALSE)),"")</f>
        <v/>
      </c>
      <c r="W48" s="340" t="str">
        <f t="shared" ref="W48:W62" si="12">Q48</f>
        <v/>
      </c>
      <c r="X48" s="352"/>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8:47">
      <c r="H49" s="291"/>
      <c r="I49" s="341" t="s">
        <v>130</v>
      </c>
      <c r="P49" s="2">
        <v>4</v>
      </c>
      <c r="Q49" s="284" t="str">
        <f t="shared" ref="Q49:Q62" si="13">IFERROR(IF(HLOOKUP($J$47,$AB$4:$AU$20,$AA7,FALSE)="","",HLOOKUP($J$47,$AB$4:$AU$20,$AA7,FALSE)),"")</f>
        <v/>
      </c>
      <c r="R49" s="245" t="str">
        <f t="shared" ref="R49:R62" si="14">IFERROR(IF(HLOOKUP($K$47,$AB$4:$AU$20,$AA7,FALSE)="","",HLOOKUP($K$47,$AB$4:$AU$20,$AA7,FALSE)),"")</f>
        <v/>
      </c>
      <c r="S49" s="285" t="str">
        <f t="shared" ref="S49:S62" si="15">IFERROR(IF(HLOOKUP($L$47,$AB$4:$AU$20,$AA7,FALSE)="","",HLOOKUP($L$47,$AB$4:$AU$20,$AA7,FALSE)),"")</f>
        <v/>
      </c>
      <c r="T49" s="287" t="str">
        <f t="shared" ref="T49:T62" si="16">IFERROR(IF(HLOOKUP($M$47,$AB$4:$AU$20,$AA7,FALSE)="","",HLOOKUP($M$47,$AB$4:$AU$20,$AA7,FALSE)),"")</f>
        <v/>
      </c>
      <c r="V49" s="249" t="str">
        <f t="shared" ref="V49:V62" si="17">IFERROR(IF(HLOOKUP($I$50,$Q$46:$T$62,P49,FALSE)="","",HLOOKUP($I$50,$Q$46:$T$62,P49,FALSE)),"")</f>
        <v/>
      </c>
      <c r="W49" s="340" t="str">
        <f t="shared" si="12"/>
        <v/>
      </c>
      <c r="X49" s="352"/>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8:47" ht="13.5" thickBot="1">
      <c r="H50" s="211"/>
      <c r="I50" s="342" t="str">
        <f>IFERROR(Werte!D32,"NIL")</f>
        <v>Deutsch</v>
      </c>
      <c r="P50" s="2">
        <v>5</v>
      </c>
      <c r="Q50" s="284" t="str">
        <f t="shared" si="13"/>
        <v/>
      </c>
      <c r="R50" s="245" t="str">
        <f t="shared" si="14"/>
        <v/>
      </c>
      <c r="S50" s="285" t="str">
        <f t="shared" si="15"/>
        <v/>
      </c>
      <c r="T50" s="287" t="str">
        <f t="shared" si="16"/>
        <v/>
      </c>
      <c r="V50" s="249" t="str">
        <f t="shared" si="17"/>
        <v/>
      </c>
      <c r="W50" s="340" t="str">
        <f t="shared" si="12"/>
        <v/>
      </c>
      <c r="X50" s="352"/>
      <c r="Z50" s="15"/>
      <c r="AA50" s="167"/>
      <c r="AB50" s="167"/>
      <c r="AC50" s="167"/>
      <c r="AD50" s="167"/>
      <c r="AE50" s="167"/>
      <c r="AF50" s="167"/>
      <c r="AG50" s="167"/>
      <c r="AH50" s="167"/>
      <c r="AI50" s="167"/>
      <c r="AJ50" s="167"/>
      <c r="AK50" s="167"/>
      <c r="AL50" s="167"/>
      <c r="AM50" s="167"/>
      <c r="AN50" s="167"/>
      <c r="AO50" s="167"/>
      <c r="AP50" s="167"/>
      <c r="AQ50" s="167"/>
      <c r="AR50" s="167"/>
      <c r="AS50" s="167"/>
      <c r="AT50" s="167"/>
      <c r="AU50" s="167"/>
    </row>
    <row r="51" spans="8:47" ht="13.5" thickBot="1">
      <c r="H51" s="211"/>
      <c r="P51" s="2">
        <v>6</v>
      </c>
      <c r="Q51" s="284" t="str">
        <f t="shared" si="13"/>
        <v/>
      </c>
      <c r="R51" s="245" t="str">
        <f t="shared" si="14"/>
        <v/>
      </c>
      <c r="S51" s="285" t="str">
        <f t="shared" si="15"/>
        <v/>
      </c>
      <c r="T51" s="287" t="str">
        <f t="shared" si="16"/>
        <v/>
      </c>
      <c r="V51" s="249" t="str">
        <f t="shared" si="17"/>
        <v/>
      </c>
      <c r="W51" s="340" t="str">
        <f t="shared" si="12"/>
        <v/>
      </c>
      <c r="X51" s="352"/>
      <c r="Z51" s="348"/>
      <c r="AA51" s="15"/>
      <c r="AB51" s="15"/>
      <c r="AC51" s="15"/>
      <c r="AD51" s="15"/>
      <c r="AE51" s="15"/>
      <c r="AF51" s="15"/>
      <c r="AG51" s="15"/>
      <c r="AH51" s="15"/>
      <c r="AI51" s="15"/>
      <c r="AJ51" s="15"/>
      <c r="AK51" s="15"/>
      <c r="AL51" s="15"/>
      <c r="AM51" s="15"/>
      <c r="AN51" s="15"/>
      <c r="AO51" s="15"/>
      <c r="AP51" s="15"/>
      <c r="AQ51" s="15"/>
      <c r="AR51" s="15"/>
      <c r="AS51" s="15"/>
      <c r="AT51" s="15"/>
      <c r="AU51" s="15"/>
    </row>
    <row r="52" spans="8:47">
      <c r="H52" s="353"/>
      <c r="I52" s="124" t="s">
        <v>149</v>
      </c>
      <c r="J52" s="125" t="s">
        <v>142</v>
      </c>
      <c r="P52" s="2">
        <v>7</v>
      </c>
      <c r="Q52" s="284" t="str">
        <f t="shared" si="13"/>
        <v/>
      </c>
      <c r="R52" s="245" t="str">
        <f t="shared" si="14"/>
        <v/>
      </c>
      <c r="S52" s="285" t="str">
        <f t="shared" si="15"/>
        <v/>
      </c>
      <c r="T52" s="287" t="str">
        <f t="shared" si="16"/>
        <v/>
      </c>
      <c r="V52" s="249" t="str">
        <f t="shared" si="17"/>
        <v/>
      </c>
      <c r="W52" s="340" t="str">
        <f t="shared" si="12"/>
        <v/>
      </c>
      <c r="X52" s="352"/>
      <c r="Z52" s="15"/>
      <c r="AA52" s="15"/>
      <c r="AB52" s="15"/>
      <c r="AC52" s="15"/>
      <c r="AD52" s="15"/>
      <c r="AE52" s="15"/>
      <c r="AF52" s="15"/>
      <c r="AG52" s="15"/>
      <c r="AH52" s="15"/>
      <c r="AI52" s="15"/>
      <c r="AJ52" s="15"/>
      <c r="AK52" s="15"/>
      <c r="AL52" s="15"/>
      <c r="AM52" s="15"/>
      <c r="AN52" s="15"/>
      <c r="AO52" s="15"/>
      <c r="AP52" s="15"/>
      <c r="AQ52" s="15"/>
      <c r="AR52" s="15"/>
      <c r="AS52" s="15"/>
      <c r="AT52" s="15"/>
      <c r="AU52" s="15"/>
    </row>
    <row r="53" spans="8:47" ht="13.5" thickBot="1">
      <c r="H53" s="291"/>
      <c r="I53" s="110">
        <f>IFERROR('KV Massnahmen'!B24,"NIL")</f>
        <v>0</v>
      </c>
      <c r="J53" s="112" t="str">
        <f>IFERROR(VLOOKUP(I53,V48:W62,2,FALSE),"NIL")</f>
        <v>NIL</v>
      </c>
      <c r="P53" s="2">
        <v>8</v>
      </c>
      <c r="Q53" s="284" t="str">
        <f t="shared" si="13"/>
        <v/>
      </c>
      <c r="R53" s="245" t="str">
        <f t="shared" si="14"/>
        <v/>
      </c>
      <c r="S53" s="285" t="str">
        <f t="shared" si="15"/>
        <v/>
      </c>
      <c r="T53" s="287" t="str">
        <f t="shared" si="16"/>
        <v/>
      </c>
      <c r="V53" s="249" t="str">
        <f t="shared" si="17"/>
        <v/>
      </c>
      <c r="W53" s="340" t="str">
        <f t="shared" si="12"/>
        <v/>
      </c>
      <c r="X53" s="352"/>
      <c r="Z53" s="15"/>
      <c r="AA53" s="15"/>
      <c r="AB53" s="15"/>
      <c r="AC53" s="15"/>
      <c r="AD53" s="15"/>
      <c r="AE53" s="15"/>
      <c r="AF53" s="15"/>
      <c r="AG53" s="15"/>
      <c r="AH53" s="15"/>
      <c r="AI53" s="15"/>
      <c r="AJ53" s="15"/>
      <c r="AK53" s="15"/>
      <c r="AL53" s="15"/>
      <c r="AM53" s="15"/>
      <c r="AN53" s="15"/>
      <c r="AO53" s="15"/>
      <c r="AP53" s="15"/>
      <c r="AQ53" s="15"/>
      <c r="AR53" s="15"/>
      <c r="AS53" s="15"/>
      <c r="AT53" s="15"/>
      <c r="AU53" s="15"/>
    </row>
    <row r="54" spans="8:47">
      <c r="H54" s="291"/>
      <c r="M54" s="1"/>
      <c r="P54" s="2">
        <v>9</v>
      </c>
      <c r="Q54" s="284" t="str">
        <f t="shared" si="13"/>
        <v/>
      </c>
      <c r="R54" s="245" t="str">
        <f t="shared" si="14"/>
        <v/>
      </c>
      <c r="S54" s="285" t="str">
        <f t="shared" si="15"/>
        <v/>
      </c>
      <c r="T54" s="287" t="str">
        <f t="shared" si="16"/>
        <v/>
      </c>
      <c r="V54" s="249" t="str">
        <f t="shared" si="17"/>
        <v/>
      </c>
      <c r="W54" s="340" t="str">
        <f t="shared" si="12"/>
        <v/>
      </c>
      <c r="X54" s="352"/>
      <c r="Z54" s="15"/>
      <c r="AA54" s="15"/>
      <c r="AB54" s="15"/>
      <c r="AC54" s="15"/>
      <c r="AD54" s="15"/>
      <c r="AE54" s="15"/>
      <c r="AF54" s="15"/>
      <c r="AG54" s="15"/>
      <c r="AH54" s="15"/>
      <c r="AI54" s="15"/>
      <c r="AJ54" s="15"/>
      <c r="AK54" s="15"/>
      <c r="AL54" s="15"/>
      <c r="AM54" s="15"/>
      <c r="AN54" s="15"/>
      <c r="AO54" s="15"/>
      <c r="AP54" s="15"/>
      <c r="AQ54" s="15"/>
      <c r="AR54" s="15"/>
      <c r="AS54" s="15"/>
      <c r="AT54" s="15"/>
      <c r="AU54" s="15"/>
    </row>
    <row r="55" spans="8:47">
      <c r="H55" s="291"/>
      <c r="M55" s="90"/>
      <c r="P55" s="2">
        <v>10</v>
      </c>
      <c r="Q55" s="284" t="str">
        <f t="shared" si="13"/>
        <v/>
      </c>
      <c r="R55" s="245" t="str">
        <f t="shared" si="14"/>
        <v/>
      </c>
      <c r="S55" s="285" t="str">
        <f t="shared" si="15"/>
        <v/>
      </c>
      <c r="T55" s="287" t="str">
        <f t="shared" si="16"/>
        <v/>
      </c>
      <c r="V55" s="249" t="str">
        <f t="shared" si="17"/>
        <v/>
      </c>
      <c r="W55" s="340" t="str">
        <f t="shared" si="12"/>
        <v/>
      </c>
      <c r="X55" s="352"/>
      <c r="Z55" s="15"/>
      <c r="AA55" s="15"/>
      <c r="AB55" s="15"/>
      <c r="AC55" s="15"/>
      <c r="AD55" s="15"/>
      <c r="AE55" s="15"/>
      <c r="AF55" s="15"/>
      <c r="AG55" s="15"/>
      <c r="AH55" s="15"/>
      <c r="AI55" s="15"/>
      <c r="AJ55" s="15"/>
      <c r="AK55" s="15"/>
      <c r="AL55" s="15"/>
      <c r="AM55" s="15"/>
      <c r="AN55" s="15"/>
      <c r="AO55" s="15"/>
      <c r="AP55" s="15"/>
      <c r="AQ55" s="15"/>
      <c r="AR55" s="15"/>
      <c r="AS55" s="15"/>
      <c r="AT55" s="15"/>
      <c r="AU55" s="15"/>
    </row>
    <row r="56" spans="8:47">
      <c r="H56" s="291"/>
      <c r="P56" s="2">
        <v>11</v>
      </c>
      <c r="Q56" s="284" t="str">
        <f t="shared" si="13"/>
        <v/>
      </c>
      <c r="R56" s="245" t="str">
        <f t="shared" si="14"/>
        <v/>
      </c>
      <c r="S56" s="285" t="str">
        <f t="shared" si="15"/>
        <v/>
      </c>
      <c r="T56" s="287" t="str">
        <f t="shared" si="16"/>
        <v/>
      </c>
      <c r="V56" s="249" t="str">
        <f t="shared" si="17"/>
        <v/>
      </c>
      <c r="W56" s="340" t="str">
        <f t="shared" si="12"/>
        <v/>
      </c>
      <c r="X56" s="352"/>
      <c r="Z56" s="15"/>
      <c r="AA56" s="15"/>
      <c r="AB56" s="15"/>
      <c r="AC56" s="15"/>
      <c r="AD56" s="15"/>
      <c r="AE56" s="15"/>
      <c r="AF56" s="15"/>
      <c r="AG56" s="15"/>
      <c r="AH56" s="15"/>
      <c r="AI56" s="15"/>
      <c r="AJ56" s="15"/>
      <c r="AK56" s="15"/>
      <c r="AL56" s="15"/>
      <c r="AM56" s="15"/>
      <c r="AN56" s="15"/>
      <c r="AO56" s="15"/>
      <c r="AP56" s="15"/>
      <c r="AQ56" s="15"/>
      <c r="AR56" s="15"/>
      <c r="AS56" s="15"/>
      <c r="AT56" s="15"/>
      <c r="AU56" s="15"/>
    </row>
    <row r="57" spans="8:47">
      <c r="H57" s="291"/>
      <c r="I57" s="24"/>
      <c r="J57" s="24"/>
      <c r="P57" s="2">
        <v>12</v>
      </c>
      <c r="Q57" s="284" t="str">
        <f t="shared" si="13"/>
        <v/>
      </c>
      <c r="R57" s="245" t="str">
        <f t="shared" si="14"/>
        <v/>
      </c>
      <c r="S57" s="285" t="str">
        <f t="shared" si="15"/>
        <v/>
      </c>
      <c r="T57" s="287" t="str">
        <f t="shared" si="16"/>
        <v/>
      </c>
      <c r="V57" s="249" t="str">
        <f t="shared" si="17"/>
        <v/>
      </c>
      <c r="W57" s="340" t="str">
        <f t="shared" si="12"/>
        <v/>
      </c>
      <c r="X57" s="352"/>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8:47">
      <c r="H58" s="291"/>
      <c r="I58" s="88"/>
      <c r="J58" s="88"/>
      <c r="P58" s="2">
        <v>13</v>
      </c>
      <c r="Q58" s="284" t="str">
        <f t="shared" si="13"/>
        <v/>
      </c>
      <c r="R58" s="245" t="str">
        <f t="shared" si="14"/>
        <v/>
      </c>
      <c r="S58" s="285" t="str">
        <f t="shared" si="15"/>
        <v/>
      </c>
      <c r="T58" s="287" t="str">
        <f t="shared" si="16"/>
        <v/>
      </c>
      <c r="V58" s="249" t="str">
        <f t="shared" si="17"/>
        <v/>
      </c>
      <c r="W58" s="340" t="str">
        <f t="shared" si="12"/>
        <v/>
      </c>
      <c r="X58" s="352"/>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8:47">
      <c r="H59" s="291"/>
      <c r="I59" s="90"/>
      <c r="J59" s="90"/>
      <c r="P59" s="2">
        <v>14</v>
      </c>
      <c r="Q59" s="284" t="str">
        <f t="shared" si="13"/>
        <v/>
      </c>
      <c r="R59" s="245" t="str">
        <f t="shared" si="14"/>
        <v/>
      </c>
      <c r="S59" s="285" t="str">
        <f t="shared" si="15"/>
        <v/>
      </c>
      <c r="T59" s="287" t="str">
        <f t="shared" si="16"/>
        <v/>
      </c>
      <c r="V59" s="249" t="str">
        <f t="shared" si="17"/>
        <v/>
      </c>
      <c r="W59" s="340" t="str">
        <f t="shared" si="12"/>
        <v/>
      </c>
      <c r="X59" s="352"/>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8:47">
      <c r="H60" s="291"/>
      <c r="I60" s="24"/>
      <c r="J60" s="24"/>
      <c r="P60" s="2">
        <v>15</v>
      </c>
      <c r="Q60" s="284" t="str">
        <f t="shared" si="13"/>
        <v/>
      </c>
      <c r="R60" s="245" t="str">
        <f t="shared" si="14"/>
        <v/>
      </c>
      <c r="S60" s="285" t="str">
        <f t="shared" si="15"/>
        <v/>
      </c>
      <c r="T60" s="287" t="str">
        <f t="shared" si="16"/>
        <v/>
      </c>
      <c r="V60" s="249" t="str">
        <f t="shared" si="17"/>
        <v/>
      </c>
      <c r="W60" s="340" t="str">
        <f t="shared" si="12"/>
        <v/>
      </c>
      <c r="X60" s="352"/>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8:47">
      <c r="H61" s="291"/>
      <c r="P61" s="2">
        <v>16</v>
      </c>
      <c r="Q61" s="284" t="str">
        <f t="shared" si="13"/>
        <v/>
      </c>
      <c r="R61" s="245" t="str">
        <f t="shared" si="14"/>
        <v/>
      </c>
      <c r="S61" s="285" t="str">
        <f t="shared" si="15"/>
        <v/>
      </c>
      <c r="T61" s="287" t="str">
        <f t="shared" si="16"/>
        <v/>
      </c>
      <c r="V61" s="249" t="str">
        <f t="shared" si="17"/>
        <v/>
      </c>
      <c r="W61" s="340" t="str">
        <f t="shared" si="12"/>
        <v/>
      </c>
      <c r="X61" s="352"/>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8:47" ht="13.5" thickBot="1">
      <c r="H62" s="291"/>
      <c r="P62" s="2">
        <v>17</v>
      </c>
      <c r="Q62" s="293" t="str">
        <f t="shared" si="13"/>
        <v/>
      </c>
      <c r="R62" s="343" t="str">
        <f t="shared" si="14"/>
        <v/>
      </c>
      <c r="S62" s="294" t="str">
        <f t="shared" si="15"/>
        <v/>
      </c>
      <c r="T62" s="296" t="str">
        <f t="shared" si="16"/>
        <v/>
      </c>
      <c r="V62" s="344" t="str">
        <f t="shared" si="17"/>
        <v/>
      </c>
      <c r="W62" s="342" t="str">
        <f t="shared" si="12"/>
        <v/>
      </c>
      <c r="X62" s="352"/>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8:47">
      <c r="H63" s="291"/>
      <c r="I63" s="291"/>
      <c r="J63" s="291"/>
      <c r="K63" s="291"/>
      <c r="L63" s="291"/>
      <c r="M63" s="291"/>
      <c r="N63" s="291"/>
      <c r="O63" s="291"/>
      <c r="P63" s="291"/>
      <c r="Q63" s="291"/>
      <c r="R63" s="354"/>
      <c r="S63" s="354"/>
      <c r="T63" s="354"/>
      <c r="U63" s="291"/>
      <c r="V63" s="354"/>
      <c r="W63" s="291"/>
      <c r="X63" s="291"/>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8:47">
      <c r="Q64" s="15"/>
      <c r="R64" s="15"/>
      <c r="S64" s="15"/>
      <c r="T64" s="15"/>
      <c r="V64" s="15"/>
      <c r="W64" s="15"/>
      <c r="X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7:47">
      <c r="Q65" s="15"/>
      <c r="R65" s="15"/>
      <c r="S65" s="15"/>
      <c r="T65" s="15"/>
      <c r="V65" s="15"/>
      <c r="W65" s="15"/>
      <c r="X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7:47">
      <c r="Q66" s="15"/>
      <c r="R66" s="15"/>
      <c r="S66" s="15"/>
      <c r="T66" s="15"/>
      <c r="V66" s="15"/>
      <c r="W66" s="15"/>
      <c r="X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7:47">
      <c r="Q67" s="15"/>
      <c r="R67" s="15"/>
      <c r="S67" s="15"/>
      <c r="T67" s="15"/>
      <c r="V67" s="15"/>
      <c r="W67" s="15"/>
      <c r="X67" s="15"/>
      <c r="Z67" s="15"/>
      <c r="AA67" s="15"/>
      <c r="AB67" s="15"/>
      <c r="AC67" s="15"/>
      <c r="AD67" s="15"/>
      <c r="AE67" s="15"/>
      <c r="AF67" s="15"/>
      <c r="AG67" s="15"/>
      <c r="AH67" s="15"/>
      <c r="AI67" s="15"/>
      <c r="AJ67" s="15"/>
      <c r="AK67" s="15"/>
      <c r="AL67" s="15"/>
      <c r="AM67" s="15"/>
      <c r="AN67" s="15"/>
      <c r="AO67" s="15"/>
      <c r="AP67" s="15"/>
      <c r="AQ67" s="15"/>
      <c r="AR67" s="15"/>
      <c r="AS67" s="15"/>
      <c r="AT67" s="15"/>
      <c r="AU67" s="15"/>
    </row>
  </sheetData>
  <sheetProtection algorithmName="SHA-512" hashValue="dmg1/29KdEG6we6EAZ7bTrdg+HkXSzI0cAvMlzTnv2irP9VZIMsmJOsetWKCL23eiQuktx4EAofYSVnppInLhQ==" saltValue="FqKOxcI0gtZEGzuycnx6HQ==" spinCount="100000" sheet="1" objects="1" scenarios="1"/>
  <pageMargins left="0.7" right="0.7" top="0.78740157499999996" bottom="0.78740157499999996" header="0.3" footer="0.3"/>
  <pageSetup paperSize="9" orientation="portrait"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dimension ref="B2:AD68"/>
  <sheetViews>
    <sheetView showGridLines="0" showRowColHeaders="0" zoomScaleNormal="100" workbookViewId="0">
      <selection activeCell="K11" sqref="K11"/>
    </sheetView>
  </sheetViews>
  <sheetFormatPr baseColWidth="10" defaultColWidth="11.5703125" defaultRowHeight="12.75"/>
  <cols>
    <col min="1" max="1" width="3.7109375" style="2" customWidth="1"/>
    <col min="2" max="2" width="20.140625" style="2" customWidth="1"/>
    <col min="3" max="3" width="6.5703125" style="2" bestFit="1" customWidth="1"/>
    <col min="4" max="4" width="3.7109375" style="2" customWidth="1"/>
    <col min="5" max="5" width="2.85546875" style="2" customWidth="1"/>
    <col min="6" max="6" width="24.42578125" style="2" customWidth="1"/>
    <col min="7" max="7" width="5.85546875" style="2" customWidth="1"/>
    <col min="8" max="8" width="4.85546875" style="2" customWidth="1"/>
    <col min="9" max="9" width="32.42578125" style="2" bestFit="1" customWidth="1"/>
    <col min="10" max="10" width="23" style="2" bestFit="1" customWidth="1"/>
    <col min="11" max="11" width="24.42578125" style="2" customWidth="1"/>
    <col min="12" max="12" width="20.42578125" style="2" bestFit="1" customWidth="1"/>
    <col min="13" max="13" width="23" style="2" customWidth="1"/>
    <col min="14" max="14" width="20.42578125" style="2" customWidth="1"/>
    <col min="15" max="15" width="23.28515625" style="2" bestFit="1" customWidth="1"/>
    <col min="16" max="16" width="20.42578125" style="2" customWidth="1"/>
    <col min="17" max="17" width="3.42578125" style="2" customWidth="1"/>
    <col min="18" max="18" width="4.85546875" style="2" customWidth="1"/>
    <col min="19" max="19" width="3.28515625" style="2" customWidth="1"/>
    <col min="20" max="20" width="3" style="2" customWidth="1"/>
    <col min="21" max="21" width="17.42578125" style="2" bestFit="1" customWidth="1"/>
    <col min="22" max="23" width="27.42578125" style="2" customWidth="1"/>
    <col min="24" max="24" width="20.140625" style="2" customWidth="1"/>
    <col min="25" max="25" width="27.42578125" style="2" customWidth="1"/>
    <col min="26" max="28" width="20.140625" style="2" customWidth="1"/>
    <col min="29" max="29" width="19.42578125" style="2" bestFit="1" customWidth="1"/>
    <col min="30" max="30" width="3.140625" style="2" customWidth="1"/>
    <col min="31" max="16384" width="11.5703125" style="2"/>
  </cols>
  <sheetData>
    <row r="2" spans="2:30" ht="15.75">
      <c r="S2" s="234"/>
      <c r="T2" s="234"/>
      <c r="U2" s="235" t="s">
        <v>259</v>
      </c>
      <c r="V2" s="234"/>
      <c r="W2" s="234"/>
      <c r="X2" s="234"/>
      <c r="Y2" s="234"/>
      <c r="Z2" s="234"/>
      <c r="AA2" s="234"/>
      <c r="AB2" s="234"/>
      <c r="AC2" s="234"/>
      <c r="AD2" s="234"/>
    </row>
    <row r="3" spans="2:30" ht="15.75" thickBot="1">
      <c r="E3" s="275"/>
      <c r="F3" s="276" t="s">
        <v>382</v>
      </c>
      <c r="G3" s="275"/>
      <c r="H3" s="275"/>
      <c r="I3" s="275"/>
      <c r="J3" s="275"/>
      <c r="K3" s="275"/>
      <c r="L3" s="275"/>
      <c r="M3" s="275"/>
      <c r="N3" s="275"/>
      <c r="O3" s="275"/>
      <c r="P3" s="275"/>
      <c r="Q3" s="275"/>
      <c r="S3" s="234"/>
      <c r="T3" s="234"/>
      <c r="U3" s="355" t="s">
        <v>386</v>
      </c>
      <c r="V3" s="234"/>
      <c r="W3" s="234"/>
      <c r="X3" s="234"/>
      <c r="Y3" s="234"/>
      <c r="Z3" s="234"/>
      <c r="AA3" s="234"/>
      <c r="AB3" s="234"/>
      <c r="AC3" s="234"/>
      <c r="AD3" s="234"/>
    </row>
    <row r="4" spans="2:30">
      <c r="B4" s="124" t="s">
        <v>130</v>
      </c>
      <c r="C4" s="125" t="s">
        <v>142</v>
      </c>
      <c r="E4" s="275"/>
      <c r="F4" s="139" t="s">
        <v>139</v>
      </c>
      <c r="G4" s="125"/>
      <c r="I4" s="124" t="s">
        <v>124</v>
      </c>
      <c r="J4" s="238" t="s">
        <v>125</v>
      </c>
      <c r="K4" s="238" t="s">
        <v>112</v>
      </c>
      <c r="L4" s="238" t="s">
        <v>113</v>
      </c>
      <c r="M4" s="238" t="s">
        <v>407</v>
      </c>
      <c r="N4" s="238" t="s">
        <v>408</v>
      </c>
      <c r="O4" s="238" t="s">
        <v>489</v>
      </c>
      <c r="P4" s="239" t="s">
        <v>490</v>
      </c>
      <c r="Q4" s="356"/>
      <c r="S4" s="234"/>
      <c r="U4" s="237" t="s">
        <v>124</v>
      </c>
      <c r="V4" s="238" t="s">
        <v>125</v>
      </c>
      <c r="W4" s="238" t="s">
        <v>112</v>
      </c>
      <c r="X4" s="238" t="s">
        <v>113</v>
      </c>
      <c r="Y4" s="238" t="s">
        <v>407</v>
      </c>
      <c r="Z4" s="238" t="s">
        <v>408</v>
      </c>
      <c r="AA4" s="238" t="s">
        <v>491</v>
      </c>
      <c r="AB4" s="239" t="s">
        <v>490</v>
      </c>
      <c r="AD4" s="234"/>
    </row>
    <row r="5" spans="2:30" ht="13.5" thickBot="1">
      <c r="B5" s="110" t="str">
        <f>Werte!D4</f>
        <v>Deutsch</v>
      </c>
      <c r="C5" s="112">
        <f>Werte!E4</f>
        <v>1</v>
      </c>
      <c r="E5" s="275"/>
      <c r="F5" s="131" t="str">
        <f>IFERROR(Werte!D5,"NIL")</f>
        <v/>
      </c>
      <c r="G5" s="134"/>
      <c r="I5" s="110" t="str">
        <f>IFERROR(VLOOKUP($F$8,$U$5:$Z$14,1,FALSE),"NIL")</f>
        <v>NIL</v>
      </c>
      <c r="J5" s="111" t="str">
        <f>IFERROR(VLOOKUP($F$8,$U$5:$Z$14,2,FALSE),"NIL")</f>
        <v>NIL</v>
      </c>
      <c r="K5" s="111" t="str">
        <f>IFERROR(VLOOKUP($F$8,$U$5:$Z$14,3,FALSE),"NIL")</f>
        <v>NIL</v>
      </c>
      <c r="L5" s="111" t="str">
        <f>IFERROR(VLOOKUP($F$8,$U$5:$Z$14,4,FALSE),"NIL")</f>
        <v>NIL</v>
      </c>
      <c r="M5" s="111" t="str">
        <f>IFERROR(VLOOKUP($F$8,$U$5:$Z$14,5,FALSE),"NIL")</f>
        <v>NIL</v>
      </c>
      <c r="N5" s="111" t="str">
        <f>IFERROR(VLOOKUP($F$8,$U$5:$Z$14,6,FALSE),"NIL")</f>
        <v>NIL</v>
      </c>
      <c r="O5" s="111" t="str">
        <f>IFERROR(VLOOKUP($F$8,$U$5:$AB$14,7,FALSE),"NIL")</f>
        <v>NIL</v>
      </c>
      <c r="P5" s="111" t="str">
        <f>IFERROR(VLOOKUP($F$8,$U$5:$AB$14,8,FALSE),"NIL")</f>
        <v>NIL</v>
      </c>
      <c r="Q5" s="209"/>
      <c r="S5" s="234"/>
      <c r="U5" s="290" t="s">
        <v>70</v>
      </c>
      <c r="V5" s="286">
        <v>103.2</v>
      </c>
      <c r="W5" s="357">
        <v>117.1</v>
      </c>
      <c r="X5" s="245">
        <v>130.80000000000001</v>
      </c>
      <c r="Y5" s="488">
        <v>115</v>
      </c>
      <c r="Z5" s="488">
        <v>134</v>
      </c>
      <c r="AA5" s="532"/>
      <c r="AB5" s="533"/>
      <c r="AD5" s="234"/>
    </row>
    <row r="6" spans="2:30" ht="13.5" thickBot="1">
      <c r="B6" s="243"/>
      <c r="C6" s="90"/>
      <c r="E6" s="275"/>
      <c r="Q6" s="275"/>
      <c r="S6" s="234"/>
      <c r="U6" s="290" t="s">
        <v>71</v>
      </c>
      <c r="V6" s="286">
        <v>114.8</v>
      </c>
      <c r="W6" s="357">
        <v>132.69999999999999</v>
      </c>
      <c r="X6" s="245">
        <v>130.80000000000001</v>
      </c>
      <c r="Y6" s="488">
        <v>133.9</v>
      </c>
      <c r="Z6" s="488">
        <v>134</v>
      </c>
      <c r="AA6" s="532"/>
      <c r="AB6" s="533"/>
      <c r="AD6" s="234"/>
    </row>
    <row r="7" spans="2:30" ht="13.5" thickBot="1">
      <c r="E7" s="275"/>
      <c r="F7" s="125" t="s">
        <v>124</v>
      </c>
      <c r="J7" s="2" t="str">
        <f>IF(G11=1,J5,IF(G11=2,J5,IF(G11=3,K5,M5)))</f>
        <v>NIL</v>
      </c>
      <c r="Q7" s="275"/>
      <c r="S7" s="234"/>
      <c r="U7" s="290" t="s">
        <v>72</v>
      </c>
      <c r="V7" s="286">
        <v>122.3</v>
      </c>
      <c r="W7" s="357">
        <v>140.4</v>
      </c>
      <c r="X7" s="245">
        <v>130.80000000000001</v>
      </c>
      <c r="Y7" s="488">
        <v>144.6</v>
      </c>
      <c r="Z7" s="488">
        <v>134</v>
      </c>
      <c r="AA7" s="532"/>
      <c r="AB7" s="533"/>
      <c r="AD7" s="234"/>
    </row>
    <row r="8" spans="2:30" ht="13.5" thickBot="1">
      <c r="E8" s="275"/>
      <c r="F8" s="112" t="str">
        <f>IFERROR(Werte!D6,"NIL")</f>
        <v/>
      </c>
      <c r="I8" s="358" t="s">
        <v>150</v>
      </c>
      <c r="J8" s="528" t="str">
        <f>IFERROR(IF(G11=1,J5,IF(G11=2,J5,IF(G11=3,K5,IF(G11=4,M5,O5)))),"NIL")</f>
        <v>NIL</v>
      </c>
      <c r="K8" s="529" t="str">
        <f>IFERROR(IF(G11=1,J5,IF(G11=2,J5,IF(G11=3,L5,IF(G11=4,N5,P5)))),"NIL")</f>
        <v>NIL</v>
      </c>
      <c r="Q8" s="275"/>
      <c r="S8" s="234"/>
      <c r="U8" s="290" t="s">
        <v>69</v>
      </c>
      <c r="V8" s="286">
        <v>126.4</v>
      </c>
      <c r="W8" s="357">
        <v>135.1</v>
      </c>
      <c r="X8" s="245">
        <v>130.80000000000001</v>
      </c>
      <c r="Y8" s="488">
        <v>134.5</v>
      </c>
      <c r="Z8" s="488">
        <v>134</v>
      </c>
      <c r="AA8" s="532"/>
      <c r="AB8" s="533"/>
      <c r="AD8" s="234"/>
    </row>
    <row r="9" spans="2:30" ht="13.5" thickBot="1">
      <c r="E9" s="275"/>
      <c r="J9" s="530"/>
      <c r="K9" s="530"/>
      <c r="Q9" s="275"/>
      <c r="S9" s="234"/>
      <c r="U9" s="290" t="s">
        <v>73</v>
      </c>
      <c r="V9" s="286">
        <v>111.8</v>
      </c>
      <c r="W9" s="357">
        <v>131</v>
      </c>
      <c r="X9" s="245">
        <v>130.80000000000001</v>
      </c>
      <c r="Y9" s="488">
        <v>131</v>
      </c>
      <c r="Z9" s="488">
        <v>134</v>
      </c>
      <c r="AA9" s="532"/>
      <c r="AB9" s="533"/>
      <c r="AD9" s="234"/>
    </row>
    <row r="10" spans="2:30" ht="13.5" thickBot="1">
      <c r="E10" s="275"/>
      <c r="F10" s="124" t="s">
        <v>144</v>
      </c>
      <c r="G10" s="125"/>
      <c r="I10" s="359" t="s">
        <v>151</v>
      </c>
      <c r="J10" s="531" t="str">
        <f>IFERROR(IF(AND(G11&lt;4,G14=0)=TRUE,"NIL",IF(G14=1,K8,J8)),"NIL")</f>
        <v>NIL</v>
      </c>
      <c r="K10" s="530"/>
      <c r="Q10" s="275"/>
      <c r="S10" s="234"/>
      <c r="U10" s="249" t="s">
        <v>67</v>
      </c>
      <c r="V10" s="286">
        <v>106.7</v>
      </c>
      <c r="W10" s="357">
        <v>126.7</v>
      </c>
      <c r="X10" s="245">
        <v>130.80000000000001</v>
      </c>
      <c r="Y10" s="488">
        <v>134.19999999999999</v>
      </c>
      <c r="Z10" s="488">
        <v>134</v>
      </c>
      <c r="AA10" s="532"/>
      <c r="AB10" s="533"/>
      <c r="AD10" s="234"/>
    </row>
    <row r="11" spans="2:30" ht="13.5" thickBot="1">
      <c r="E11" s="275"/>
      <c r="F11" s="110">
        <f>IFERROR(Werte!D7,"NIL")</f>
        <v>0</v>
      </c>
      <c r="G11" s="112" t="str">
        <f>IFERROR(Werte!E7,"NIL")</f>
        <v>NIL</v>
      </c>
      <c r="I11" s="359" t="s">
        <v>385</v>
      </c>
      <c r="J11" s="360">
        <f>IFERROR(HLOOKUP($G$11,$U$17:$AB$20,C5+1,FALSE),"NIL")</f>
        <v>0</v>
      </c>
      <c r="Q11" s="275"/>
      <c r="S11" s="234"/>
      <c r="U11" s="249" t="s">
        <v>162</v>
      </c>
      <c r="V11" s="286">
        <v>138.1</v>
      </c>
      <c r="W11" s="357">
        <v>154.80000000000001</v>
      </c>
      <c r="X11" s="245">
        <v>130.80000000000001</v>
      </c>
      <c r="Y11" s="488">
        <v>159.1</v>
      </c>
      <c r="Z11" s="488">
        <v>134</v>
      </c>
      <c r="AA11" s="532"/>
      <c r="AB11" s="533"/>
      <c r="AD11" s="234"/>
    </row>
    <row r="12" spans="2:30" ht="13.5" thickBot="1">
      <c r="E12" s="275"/>
      <c r="Q12" s="275"/>
      <c r="S12" s="234"/>
      <c r="U12" s="284"/>
      <c r="V12" s="285"/>
      <c r="W12" s="285"/>
      <c r="X12" s="285"/>
      <c r="Y12" s="285"/>
      <c r="Z12" s="285"/>
      <c r="AA12" s="285"/>
      <c r="AB12" s="287"/>
      <c r="AD12" s="234"/>
    </row>
    <row r="13" spans="2:30" ht="13.5" thickBot="1">
      <c r="E13" s="275"/>
      <c r="F13" s="124" t="s">
        <v>143</v>
      </c>
      <c r="G13" s="125"/>
      <c r="I13" s="359" t="s">
        <v>397</v>
      </c>
      <c r="J13" s="520">
        <f>IF(AND(G11&gt;2,G14=1),HLOOKUP((G11*10)+G14,$U$23:$AC$26,$C$5+1,FALSE),HLOOKUP(G11,$U$23:$AC$26,$C$5+1,FALSE))</f>
        <v>0</v>
      </c>
      <c r="Q13" s="275"/>
      <c r="S13" s="234"/>
      <c r="U13" s="284"/>
      <c r="V13" s="285"/>
      <c r="W13" s="285"/>
      <c r="X13" s="285"/>
      <c r="Y13" s="285"/>
      <c r="Z13" s="285"/>
      <c r="AA13" s="285"/>
      <c r="AB13" s="287"/>
      <c r="AD13" s="234"/>
    </row>
    <row r="14" spans="2:30" ht="13.5" thickBot="1">
      <c r="E14" s="275"/>
      <c r="F14" s="110">
        <f>IFERROR(Werte!D9,"NIL")</f>
        <v>0</v>
      </c>
      <c r="G14" s="112" t="str">
        <f>IFERROR(Werte!E9,"NIL")</f>
        <v>NIL</v>
      </c>
      <c r="I14" s="359" t="s">
        <v>398</v>
      </c>
      <c r="J14" s="361">
        <f>IF(AND(G11&gt;2,G14=1),HLOOKUP((G11*10)+G14,$U$29:$AC$32,$C$5+1,FALSE),HLOOKUP(G11,$U$29:$AC$32,$C$5+1,FALSE))</f>
        <v>0</v>
      </c>
      <c r="Q14" s="275"/>
      <c r="S14" s="234"/>
      <c r="U14" s="293"/>
      <c r="V14" s="294"/>
      <c r="W14" s="294"/>
      <c r="X14" s="294"/>
      <c r="Y14" s="294"/>
      <c r="Z14" s="294"/>
      <c r="AA14" s="294"/>
      <c r="AB14" s="296"/>
      <c r="AD14" s="234"/>
    </row>
    <row r="15" spans="2:30">
      <c r="E15" s="275"/>
      <c r="F15" s="275"/>
      <c r="G15" s="275"/>
      <c r="H15" s="275"/>
      <c r="I15" s="275"/>
      <c r="J15" s="275"/>
      <c r="K15" s="275"/>
      <c r="L15" s="275"/>
      <c r="M15" s="275"/>
      <c r="N15" s="275"/>
      <c r="O15" s="275"/>
      <c r="P15" s="275"/>
      <c r="Q15" s="275"/>
      <c r="S15" s="234"/>
      <c r="U15" s="24"/>
      <c r="V15" s="24"/>
      <c r="W15" s="24"/>
      <c r="X15" s="24"/>
      <c r="Y15" s="24"/>
      <c r="Z15" s="24"/>
      <c r="AA15" s="24"/>
      <c r="AB15" s="24"/>
      <c r="AD15" s="234"/>
    </row>
    <row r="16" spans="2:30" ht="13.5" thickBot="1">
      <c r="S16" s="234"/>
      <c r="U16" s="206" t="s">
        <v>387</v>
      </c>
      <c r="V16" s="24"/>
      <c r="W16" s="24"/>
      <c r="X16" s="24"/>
      <c r="Y16" s="24"/>
      <c r="Z16" s="24"/>
      <c r="AA16" s="24"/>
      <c r="AB16" s="24"/>
      <c r="AD16" s="234"/>
    </row>
    <row r="17" spans="5:30" ht="15.75" thickBot="1">
      <c r="E17" s="288"/>
      <c r="F17" s="289" t="s">
        <v>383</v>
      </c>
      <c r="G17" s="288"/>
      <c r="H17" s="288"/>
      <c r="I17" s="288"/>
      <c r="J17" s="288"/>
      <c r="K17" s="288"/>
      <c r="L17" s="288"/>
      <c r="M17" s="288"/>
      <c r="N17" s="288"/>
      <c r="O17" s="288"/>
      <c r="P17" s="288"/>
      <c r="Q17" s="288"/>
      <c r="S17" s="234"/>
      <c r="U17" s="362" t="s">
        <v>388</v>
      </c>
      <c r="V17" s="363">
        <v>1</v>
      </c>
      <c r="W17" s="363">
        <v>2</v>
      </c>
      <c r="X17" s="363">
        <v>3</v>
      </c>
      <c r="Y17" s="363">
        <v>4</v>
      </c>
      <c r="Z17" s="363">
        <v>5</v>
      </c>
      <c r="AD17" s="234"/>
    </row>
    <row r="18" spans="5:30">
      <c r="E18" s="288"/>
      <c r="F18" s="139" t="s">
        <v>139</v>
      </c>
      <c r="G18" s="125"/>
      <c r="I18" s="124" t="s">
        <v>124</v>
      </c>
      <c r="J18" s="238" t="s">
        <v>125</v>
      </c>
      <c r="K18" s="238" t="s">
        <v>112</v>
      </c>
      <c r="L18" s="238" t="s">
        <v>113</v>
      </c>
      <c r="M18" s="238" t="s">
        <v>407</v>
      </c>
      <c r="N18" s="238" t="s">
        <v>408</v>
      </c>
      <c r="O18" s="238" t="s">
        <v>489</v>
      </c>
      <c r="P18" s="239" t="s">
        <v>490</v>
      </c>
      <c r="Q18" s="365"/>
      <c r="S18" s="234"/>
      <c r="T18" s="1" t="s">
        <v>389</v>
      </c>
      <c r="U18" s="366"/>
      <c r="V18" s="367" t="s">
        <v>306</v>
      </c>
      <c r="W18" s="367" t="s">
        <v>306</v>
      </c>
      <c r="X18" s="367" t="s">
        <v>307</v>
      </c>
      <c r="Y18" s="489" t="s">
        <v>409</v>
      </c>
      <c r="Z18" s="489" t="s">
        <v>492</v>
      </c>
      <c r="AD18" s="234"/>
    </row>
    <row r="19" spans="5:30" ht="13.5" thickBot="1">
      <c r="E19" s="288"/>
      <c r="F19" s="131" t="str">
        <f>IFERROR(Werte!D19,"NIL")</f>
        <v/>
      </c>
      <c r="G19" s="134"/>
      <c r="I19" s="110" t="str">
        <f>IFERROR(VLOOKUP($F$22,$U$5:$Z$14,1,FALSE),"NIL")</f>
        <v>NIL</v>
      </c>
      <c r="J19" s="111" t="str">
        <f>IFERROR(VLOOKUP($F$22,$U$5:$Z$14,2,FALSE),"NIL")</f>
        <v>NIL</v>
      </c>
      <c r="K19" s="111" t="str">
        <f>IFERROR(VLOOKUP($F$22,$U$5:$Z$14,3,FALSE),"NIL")</f>
        <v>NIL</v>
      </c>
      <c r="L19" s="111" t="str">
        <f>IFERROR(VLOOKUP($F$22,$U$5:$Z$14,4,FALSE),"NIL")</f>
        <v>NIL</v>
      </c>
      <c r="M19" s="111" t="str">
        <f>IFERROR(VLOOKUP($F$8,$U$5:$Z$14,5,FALSE),"NIL")</f>
        <v>NIL</v>
      </c>
      <c r="N19" s="111" t="str">
        <f>IFERROR(VLOOKUP($F$8,$U$5:$Z$14,6,FALSE),"NIL")</f>
        <v>NIL</v>
      </c>
      <c r="O19" s="111" t="str">
        <f>IFERROR(VLOOKUP($F$8,$U$5:$AB$14,7,FALSE),"NIL")</f>
        <v>NIL</v>
      </c>
      <c r="P19" s="111" t="str">
        <f>IFERROR(VLOOKUP($F$8,$U$5:$AB$14,8,FALSE),"NIL")</f>
        <v>NIL</v>
      </c>
      <c r="Q19" s="210"/>
      <c r="S19" s="234"/>
      <c r="T19" s="1" t="s">
        <v>390</v>
      </c>
      <c r="U19" s="366"/>
      <c r="V19" s="368" t="s">
        <v>395</v>
      </c>
      <c r="W19" s="368" t="s">
        <v>395</v>
      </c>
      <c r="X19" s="368" t="s">
        <v>392</v>
      </c>
      <c r="Y19" s="505" t="s">
        <v>488</v>
      </c>
      <c r="Z19" s="505" t="s">
        <v>493</v>
      </c>
      <c r="AD19" s="234"/>
    </row>
    <row r="20" spans="5:30" ht="13.5" thickBot="1">
      <c r="E20" s="288"/>
      <c r="Q20" s="288"/>
      <c r="S20" s="234"/>
      <c r="T20" s="1" t="s">
        <v>391</v>
      </c>
      <c r="U20" s="369"/>
      <c r="V20" s="370" t="s">
        <v>394</v>
      </c>
      <c r="W20" s="370" t="s">
        <v>394</v>
      </c>
      <c r="X20" s="370" t="s">
        <v>393</v>
      </c>
      <c r="Y20" s="490" t="s">
        <v>409</v>
      </c>
      <c r="Z20" s="509" t="s">
        <v>494</v>
      </c>
      <c r="AD20" s="234"/>
    </row>
    <row r="21" spans="5:30" ht="13.5" thickBot="1">
      <c r="E21" s="288"/>
      <c r="F21" s="125" t="s">
        <v>124</v>
      </c>
      <c r="Q21" s="288"/>
      <c r="S21" s="234"/>
      <c r="U21" s="371"/>
      <c r="AD21" s="234"/>
    </row>
    <row r="22" spans="5:30" ht="13.5" thickBot="1">
      <c r="E22" s="288"/>
      <c r="F22" s="112" t="str">
        <f>IFERROR(Werte!D20,"NIL")</f>
        <v/>
      </c>
      <c r="I22" s="358" t="s">
        <v>150</v>
      </c>
      <c r="J22" s="506" t="str">
        <f>IFERROR(IF(G25=1,J19,IF(G25=2,J19,IF(G25=3,K19,IF(G25=4,M19,O19)))),"NIL")</f>
        <v>NIL</v>
      </c>
      <c r="K22" s="507" t="str">
        <f>IFERROR(IF(G25=1,J19,IF(G25=2,J5,IF(G25=3,L19,IF(G25=4,N19,P5)))),"NIL")</f>
        <v>NIL</v>
      </c>
      <c r="Q22" s="288"/>
      <c r="S22" s="234"/>
      <c r="U22" s="206" t="s">
        <v>397</v>
      </c>
      <c r="V22" s="24"/>
      <c r="W22" s="24"/>
      <c r="X22" s="24"/>
      <c r="Y22" s="24"/>
      <c r="Z22" s="24"/>
      <c r="AA22" s="24"/>
      <c r="AB22" s="24"/>
      <c r="AD22" s="234"/>
    </row>
    <row r="23" spans="5:30" ht="13.5" thickBot="1">
      <c r="E23" s="288"/>
      <c r="Q23" s="288"/>
      <c r="S23" s="234"/>
      <c r="U23" s="362" t="s">
        <v>388</v>
      </c>
      <c r="V23" s="363">
        <v>1</v>
      </c>
      <c r="W23" s="363">
        <v>2</v>
      </c>
      <c r="X23" s="363">
        <v>3</v>
      </c>
      <c r="Y23" s="522">
        <v>31</v>
      </c>
      <c r="Z23" s="522">
        <v>4</v>
      </c>
      <c r="AA23" s="522">
        <v>41</v>
      </c>
      <c r="AB23" s="523">
        <v>5</v>
      </c>
      <c r="AC23" s="524">
        <v>51</v>
      </c>
      <c r="AD23" s="234"/>
    </row>
    <row r="24" spans="5:30" ht="13.5" thickBot="1">
      <c r="E24" s="288"/>
      <c r="F24" s="124" t="s">
        <v>144</v>
      </c>
      <c r="G24" s="125"/>
      <c r="I24" s="359" t="s">
        <v>151</v>
      </c>
      <c r="J24" s="360" t="str">
        <f>IFERROR(IF(AND(G25&lt;3,G28=0)=TRUE,"NIL",IF(G28=1,K22,J22)),"NIL")</f>
        <v>NIL</v>
      </c>
      <c r="Q24" s="288"/>
      <c r="S24" s="234"/>
      <c r="T24" s="1" t="s">
        <v>389</v>
      </c>
      <c r="U24" s="366"/>
      <c r="V24" s="380" t="s">
        <v>299</v>
      </c>
      <c r="W24" s="380" t="s">
        <v>299</v>
      </c>
      <c r="X24" s="380" t="s">
        <v>299</v>
      </c>
      <c r="Y24" s="380" t="s">
        <v>298</v>
      </c>
      <c r="Z24" s="380" t="s">
        <v>299</v>
      </c>
      <c r="AA24" s="380" t="s">
        <v>298</v>
      </c>
      <c r="AB24" s="525" t="s">
        <v>495</v>
      </c>
      <c r="AC24" s="525" t="s">
        <v>495</v>
      </c>
      <c r="AD24" s="234"/>
    </row>
    <row r="25" spans="5:30" ht="13.5" thickBot="1">
      <c r="E25" s="288"/>
      <c r="F25" s="110">
        <f>IFERROR(Werte!D21,"NIL")</f>
        <v>0</v>
      </c>
      <c r="G25" s="112" t="str">
        <f>IFERROR(Werte!E21,"NIL")</f>
        <v>NIL</v>
      </c>
      <c r="I25" s="359" t="s">
        <v>385</v>
      </c>
      <c r="J25" s="360">
        <f>IFERROR(HLOOKUP($G$25,$U$17:$Z$20,C5+1,FALSE),"NIL")</f>
        <v>0</v>
      </c>
      <c r="Q25" s="288"/>
      <c r="S25" s="234"/>
      <c r="T25" s="1" t="s">
        <v>390</v>
      </c>
      <c r="U25" s="366"/>
      <c r="V25" s="381" t="s">
        <v>400</v>
      </c>
      <c r="W25" s="381" t="s">
        <v>400</v>
      </c>
      <c r="X25" s="381" t="s">
        <v>400</v>
      </c>
      <c r="Y25" s="381" t="s">
        <v>399</v>
      </c>
      <c r="Z25" s="381" t="s">
        <v>400</v>
      </c>
      <c r="AA25" s="381" t="s">
        <v>399</v>
      </c>
      <c r="AB25" s="526"/>
      <c r="AC25" s="526"/>
      <c r="AD25" s="234"/>
    </row>
    <row r="26" spans="5:30" ht="13.5" thickBot="1">
      <c r="E26" s="288"/>
      <c r="Q26" s="288"/>
      <c r="S26" s="234"/>
      <c r="T26" s="1" t="s">
        <v>391</v>
      </c>
      <c r="U26" s="369"/>
      <c r="V26" s="382" t="s">
        <v>402</v>
      </c>
      <c r="W26" s="382" t="s">
        <v>402</v>
      </c>
      <c r="X26" s="382" t="s">
        <v>402</v>
      </c>
      <c r="Y26" s="382" t="s">
        <v>401</v>
      </c>
      <c r="Z26" s="382" t="s">
        <v>402</v>
      </c>
      <c r="AA26" s="382" t="s">
        <v>401</v>
      </c>
      <c r="AB26" s="527"/>
      <c r="AC26" s="527"/>
      <c r="AD26" s="234"/>
    </row>
    <row r="27" spans="5:30" ht="13.5" thickBot="1">
      <c r="E27" s="288"/>
      <c r="F27" s="124" t="s">
        <v>143</v>
      </c>
      <c r="G27" s="125"/>
      <c r="I27" s="359" t="s">
        <v>397</v>
      </c>
      <c r="J27" s="520">
        <f>IF(AND(G25&gt;2,G28=1),HLOOKUP((G25*10)+G28,$U$23:$AC$26,$C$5+1,FALSE),HLOOKUP(G25,$U$23:$AC$26,$C$5+1,FALSE))</f>
        <v>0</v>
      </c>
      <c r="Q27" s="288"/>
      <c r="S27" s="234"/>
      <c r="AD27" s="234"/>
    </row>
    <row r="28" spans="5:30" ht="13.5" thickBot="1">
      <c r="E28" s="288"/>
      <c r="F28" s="110">
        <f>IFERROR(Werte!D23,"NIL")</f>
        <v>0</v>
      </c>
      <c r="G28" s="112" t="str">
        <f>IFERROR(Werte!E23,"NIL")</f>
        <v>NIL</v>
      </c>
      <c r="I28" s="359" t="s">
        <v>398</v>
      </c>
      <c r="J28" s="361">
        <f>IF(AND(G25&gt;2,G28=1),HLOOKUP((G25*10)+G28,$U$29:$AC$32,$C$5+1,FALSE),HLOOKUP(G25,$U$29:$AC$32,$C$5+1,FALSE))</f>
        <v>0</v>
      </c>
      <c r="Q28" s="288"/>
      <c r="S28" s="234"/>
      <c r="U28" s="206" t="s">
        <v>398</v>
      </c>
      <c r="V28" s="24"/>
      <c r="W28" s="24"/>
      <c r="X28" s="24"/>
      <c r="Z28" s="24"/>
      <c r="AA28" s="24"/>
      <c r="AB28" s="24"/>
      <c r="AC28" s="24"/>
      <c r="AD28" s="234"/>
    </row>
    <row r="29" spans="5:30">
      <c r="E29" s="288"/>
      <c r="F29" s="288"/>
      <c r="G29" s="288"/>
      <c r="H29" s="288"/>
      <c r="I29" s="288"/>
      <c r="J29" s="288"/>
      <c r="K29" s="288"/>
      <c r="L29" s="288"/>
      <c r="M29" s="288"/>
      <c r="N29" s="288"/>
      <c r="O29" s="288"/>
      <c r="P29" s="288"/>
      <c r="Q29" s="288"/>
      <c r="S29" s="234"/>
      <c r="U29" s="362" t="s">
        <v>388</v>
      </c>
      <c r="V29" s="363">
        <v>1</v>
      </c>
      <c r="W29" s="363">
        <v>2</v>
      </c>
      <c r="X29" s="363">
        <v>3</v>
      </c>
      <c r="Y29" s="363">
        <v>31</v>
      </c>
      <c r="Z29" s="363">
        <v>4</v>
      </c>
      <c r="AA29" s="363">
        <v>41</v>
      </c>
      <c r="AB29" s="363">
        <v>5</v>
      </c>
      <c r="AC29" s="364">
        <v>51</v>
      </c>
      <c r="AD29" s="234"/>
    </row>
    <row r="30" spans="5:30">
      <c r="S30" s="234"/>
      <c r="T30" s="1" t="s">
        <v>389</v>
      </c>
      <c r="U30" s="290"/>
      <c r="V30" s="491" t="s">
        <v>414</v>
      </c>
      <c r="W30" s="491" t="s">
        <v>414</v>
      </c>
      <c r="X30" s="491" t="s">
        <v>414</v>
      </c>
      <c r="Y30" s="491" t="s">
        <v>411</v>
      </c>
      <c r="Z30" s="491" t="s">
        <v>414</v>
      </c>
      <c r="AA30" s="491" t="s">
        <v>411</v>
      </c>
      <c r="AB30" s="525" t="s">
        <v>495</v>
      </c>
      <c r="AC30" s="525" t="s">
        <v>495</v>
      </c>
      <c r="AD30" s="234"/>
    </row>
    <row r="31" spans="5:30" ht="15.75" thickBot="1">
      <c r="E31" s="291"/>
      <c r="F31" s="292" t="s">
        <v>384</v>
      </c>
      <c r="G31" s="291"/>
      <c r="H31" s="291"/>
      <c r="I31" s="291"/>
      <c r="J31" s="291"/>
      <c r="K31" s="291"/>
      <c r="L31" s="291"/>
      <c r="M31" s="291"/>
      <c r="N31" s="291"/>
      <c r="O31" s="291"/>
      <c r="P31" s="291"/>
      <c r="Q31" s="291"/>
      <c r="S31" s="234"/>
      <c r="T31" s="1" t="s">
        <v>390</v>
      </c>
      <c r="U31" s="290"/>
      <c r="V31" s="491" t="s">
        <v>413</v>
      </c>
      <c r="W31" s="491" t="s">
        <v>413</v>
      </c>
      <c r="X31" s="491" t="s">
        <v>413</v>
      </c>
      <c r="Y31" s="491" t="s">
        <v>410</v>
      </c>
      <c r="Z31" s="491" t="s">
        <v>413</v>
      </c>
      <c r="AA31" s="491" t="s">
        <v>410</v>
      </c>
      <c r="AB31" s="525"/>
      <c r="AC31" s="525"/>
      <c r="AD31" s="234"/>
    </row>
    <row r="32" spans="5:30" ht="13.5" thickBot="1">
      <c r="E32" s="291"/>
      <c r="F32" s="139" t="s">
        <v>139</v>
      </c>
      <c r="G32" s="125"/>
      <c r="I32" s="124" t="s">
        <v>124</v>
      </c>
      <c r="J32" s="238" t="s">
        <v>125</v>
      </c>
      <c r="K32" s="238" t="s">
        <v>112</v>
      </c>
      <c r="L32" s="238" t="s">
        <v>113</v>
      </c>
      <c r="M32" s="238" t="s">
        <v>407</v>
      </c>
      <c r="N32" s="238" t="s">
        <v>408</v>
      </c>
      <c r="O32" s="238" t="s">
        <v>489</v>
      </c>
      <c r="P32" s="239" t="s">
        <v>490</v>
      </c>
      <c r="Q32" s="372"/>
      <c r="S32" s="234"/>
      <c r="T32" s="1" t="s">
        <v>391</v>
      </c>
      <c r="U32" s="493"/>
      <c r="V32" s="492" t="s">
        <v>415</v>
      </c>
      <c r="W32" s="492" t="s">
        <v>415</v>
      </c>
      <c r="X32" s="492" t="s">
        <v>415</v>
      </c>
      <c r="Y32" s="492" t="s">
        <v>412</v>
      </c>
      <c r="Z32" s="492" t="s">
        <v>415</v>
      </c>
      <c r="AA32" s="492" t="s">
        <v>412</v>
      </c>
      <c r="AB32" s="525"/>
      <c r="AC32" s="525"/>
      <c r="AD32" s="234"/>
    </row>
    <row r="33" spans="5:30" ht="13.5" thickBot="1">
      <c r="E33" s="291"/>
      <c r="F33" s="131" t="str">
        <f>IFERROR(Werte!D33,"NIL")</f>
        <v/>
      </c>
      <c r="G33" s="134"/>
      <c r="I33" s="110" t="str">
        <f>IFERROR(VLOOKUP($F$36,$U$5:$Z$14,1,FALSE),"NIL")</f>
        <v>NIL</v>
      </c>
      <c r="J33" s="111" t="str">
        <f>IFERROR(VLOOKUP($F$36,$U$5:$Z$14,2,FALSE),"NIL")</f>
        <v>NIL</v>
      </c>
      <c r="K33" s="111" t="str">
        <f>IFERROR(VLOOKUP($F$36,$U$5:$Z$14,3,FALSE),"NIL")</f>
        <v>NIL</v>
      </c>
      <c r="L33" s="111" t="str">
        <f>IFERROR(VLOOKUP($F$36,$U$5:$Z$14,4,FALSE),"NIL")</f>
        <v>NIL</v>
      </c>
      <c r="M33" s="111" t="str">
        <f>IFERROR(VLOOKUP($F$8,$U$5:$Z$14,5,FALSE),"NIL")</f>
        <v>NIL</v>
      </c>
      <c r="N33" s="111" t="str">
        <f>IFERROR(VLOOKUP($F$8,$U$5:$Z$14,6,FALSE),"NIL")</f>
        <v>NIL</v>
      </c>
      <c r="O33" s="111" t="str">
        <f>IFERROR(VLOOKUP($F$8,$U$5:$AB$14,7,FALSE),"NIL")</f>
        <v>NIL</v>
      </c>
      <c r="P33" s="111" t="str">
        <f>IFERROR(VLOOKUP($F$8,$U$5:$AB$14,8,FALSE),"NIL")</f>
        <v>NIL</v>
      </c>
      <c r="Q33" s="211"/>
      <c r="S33" s="234"/>
      <c r="AD33" s="234"/>
    </row>
    <row r="34" spans="5:30" ht="13.5" thickBot="1">
      <c r="E34" s="291"/>
      <c r="Q34" s="291"/>
      <c r="S34" s="234"/>
      <c r="T34" s="234"/>
      <c r="U34" s="234"/>
      <c r="V34" s="234"/>
      <c r="W34" s="234"/>
      <c r="X34" s="234"/>
      <c r="Y34" s="234"/>
      <c r="Z34" s="234"/>
      <c r="AA34" s="234"/>
      <c r="AB34" s="234"/>
      <c r="AC34" s="234"/>
      <c r="AD34" s="234"/>
    </row>
    <row r="35" spans="5:30" ht="13.5" thickBot="1">
      <c r="E35" s="291"/>
      <c r="F35" s="125" t="s">
        <v>124</v>
      </c>
      <c r="Q35" s="291"/>
    </row>
    <row r="36" spans="5:30" ht="13.5" thickBot="1">
      <c r="E36" s="291"/>
      <c r="F36" s="112" t="str">
        <f>IFERROR(Werte!D34,"NIL")</f>
        <v/>
      </c>
      <c r="I36" s="358" t="s">
        <v>150</v>
      </c>
      <c r="J36" s="506" t="str">
        <f>IFERROR(IF(G39=1,J33,IF(G39=2,J33,IF(G39=3,K33,IF(G39=4,M33,O33)))),"NIL")</f>
        <v>NIL</v>
      </c>
      <c r="K36" s="507" t="str">
        <f>IFERROR(IF(G39=1,J33,IF(G39=2,J33,IF(G39=3,L33,IF(G39=4,N33,P33)))),"NIL")</f>
        <v>NIL</v>
      </c>
      <c r="Q36" s="291"/>
    </row>
    <row r="37" spans="5:30" ht="13.5" thickBot="1">
      <c r="E37" s="291"/>
      <c r="Q37" s="291"/>
      <c r="V37" s="379"/>
    </row>
    <row r="38" spans="5:30" ht="13.5" thickBot="1">
      <c r="E38" s="291"/>
      <c r="F38" s="124" t="s">
        <v>144</v>
      </c>
      <c r="G38" s="125"/>
      <c r="I38" s="359" t="s">
        <v>151</v>
      </c>
      <c r="J38" s="360" t="str">
        <f>IFERROR(IF(AND(G39&lt;3,G42=0)=TRUE,"NIL",IF(G42=1,K36,J36)),"NIL")</f>
        <v>NIL</v>
      </c>
      <c r="Q38" s="291"/>
      <c r="V38" s="379"/>
    </row>
    <row r="39" spans="5:30" ht="13.5" thickBot="1">
      <c r="E39" s="291"/>
      <c r="F39" s="110">
        <f>IFERROR(Werte!D35,"NIL")</f>
        <v>0</v>
      </c>
      <c r="G39" s="112" t="str">
        <f>IFERROR(Werte!E35,"NIL")</f>
        <v>NIL</v>
      </c>
      <c r="I39" s="359" t="s">
        <v>385</v>
      </c>
      <c r="J39" s="360">
        <f>IFERROR(HLOOKUP($G$39,$U$17:$Z$20,C5+1,FALSE),"NIL")</f>
        <v>0</v>
      </c>
      <c r="Q39" s="291"/>
      <c r="V39" s="379"/>
    </row>
    <row r="40" spans="5:30" ht="13.5" thickBot="1">
      <c r="E40" s="291"/>
      <c r="Q40" s="291"/>
    </row>
    <row r="41" spans="5:30" ht="13.5" thickBot="1">
      <c r="E41" s="291"/>
      <c r="F41" s="124" t="s">
        <v>143</v>
      </c>
      <c r="G41" s="125"/>
      <c r="I41" s="359" t="s">
        <v>397</v>
      </c>
      <c r="J41" s="520">
        <f>IF(AND(G39&gt;2,G42=1),HLOOKUP((G39*10)+G42,$U$23:$AC$26,$C$5+1,FALSE),HLOOKUP(G39,$U$23:$AC$26,$C$5+1,FALSE))</f>
        <v>0</v>
      </c>
      <c r="Q41" s="291"/>
    </row>
    <row r="42" spans="5:30" ht="13.5" thickBot="1">
      <c r="E42" s="291"/>
      <c r="F42" s="110">
        <f>IFERROR(Werte!D37,"NIL")</f>
        <v>0</v>
      </c>
      <c r="G42" s="112" t="str">
        <f>IFERROR(Werte!E37,"NIL")</f>
        <v>NIL</v>
      </c>
      <c r="I42" s="359" t="s">
        <v>398</v>
      </c>
      <c r="J42" s="361">
        <f>IF(AND(G39&gt;2,G42=1),HLOOKUP((G39*10)+G42,$U$29:$AC$32,$C$5+1,FALSE),HLOOKUP(G39,$U$29:$AC$32,$C$5+1,FALSE))</f>
        <v>0</v>
      </c>
      <c r="Q42" s="291"/>
      <c r="V42" s="379"/>
    </row>
    <row r="43" spans="5:30">
      <c r="E43" s="291"/>
      <c r="F43" s="291"/>
      <c r="G43" s="291"/>
      <c r="H43" s="291"/>
      <c r="I43" s="291"/>
      <c r="J43" s="291"/>
      <c r="K43" s="291"/>
      <c r="L43" s="291"/>
      <c r="M43" s="291"/>
      <c r="N43" s="291"/>
      <c r="O43" s="291"/>
      <c r="P43" s="291"/>
      <c r="Q43" s="291"/>
      <c r="V43" s="379"/>
    </row>
    <row r="44" spans="5:30">
      <c r="V44" s="379"/>
    </row>
    <row r="49" spans="10:28">
      <c r="U49" s="373"/>
      <c r="V49" s="373"/>
      <c r="X49" s="373"/>
      <c r="Z49" s="373"/>
      <c r="AA49" s="373"/>
      <c r="AB49" s="373"/>
    </row>
    <row r="50" spans="10:28">
      <c r="U50" s="373"/>
      <c r="V50" s="373"/>
      <c r="X50" s="373"/>
      <c r="Z50" s="373"/>
      <c r="AA50" s="373"/>
      <c r="AB50" s="373"/>
    </row>
    <row r="51" spans="10:28">
      <c r="U51" s="373"/>
      <c r="V51" s="373"/>
      <c r="W51" s="373"/>
      <c r="X51" s="373"/>
      <c r="Y51" s="373"/>
      <c r="Z51" s="373"/>
      <c r="AA51" s="373"/>
      <c r="AB51" s="373"/>
    </row>
    <row r="52" spans="10:28">
      <c r="U52" s="373"/>
      <c r="V52" s="373"/>
      <c r="W52" s="373"/>
      <c r="Y52" s="373"/>
    </row>
    <row r="53" spans="10:28">
      <c r="U53" s="373"/>
      <c r="V53" s="373"/>
      <c r="W53" s="373"/>
      <c r="Y53" s="373"/>
    </row>
    <row r="54" spans="10:28">
      <c r="U54" s="373"/>
      <c r="V54" s="373"/>
      <c r="W54" s="373"/>
      <c r="Y54" s="373"/>
    </row>
    <row r="55" spans="10:28">
      <c r="U55" s="373"/>
      <c r="V55" s="373"/>
      <c r="W55" s="373"/>
      <c r="X55" s="373"/>
      <c r="Y55" s="373"/>
      <c r="Z55" s="373"/>
      <c r="AA55" s="373"/>
      <c r="AB55" s="373"/>
    </row>
    <row r="56" spans="10:28">
      <c r="U56" s="373"/>
      <c r="V56" s="373"/>
      <c r="W56" s="373"/>
      <c r="X56" s="373"/>
      <c r="Y56" s="373"/>
      <c r="Z56" s="373"/>
      <c r="AA56" s="373"/>
      <c r="AB56" s="373"/>
    </row>
    <row r="57" spans="10:28">
      <c r="U57" s="373"/>
      <c r="V57" s="373"/>
      <c r="W57" s="373"/>
      <c r="X57" s="373"/>
      <c r="Y57" s="373"/>
      <c r="Z57" s="373"/>
      <c r="AA57" s="373"/>
      <c r="AB57" s="373"/>
    </row>
    <row r="58" spans="10:28">
      <c r="U58" s="373"/>
      <c r="V58" s="373"/>
      <c r="W58" s="373"/>
      <c r="X58" s="373"/>
      <c r="Y58" s="373"/>
      <c r="Z58" s="373"/>
      <c r="AA58" s="373"/>
      <c r="AB58" s="373"/>
    </row>
    <row r="59" spans="10:28">
      <c r="U59" s="373"/>
      <c r="V59" s="373"/>
      <c r="W59" s="373"/>
      <c r="X59" s="373"/>
      <c r="Y59" s="373"/>
      <c r="Z59" s="373"/>
      <c r="AA59" s="373"/>
      <c r="AB59" s="373"/>
    </row>
    <row r="60" spans="10:28">
      <c r="U60" s="373"/>
      <c r="V60" s="373"/>
      <c r="W60" s="373"/>
      <c r="X60" s="373"/>
      <c r="Y60" s="373"/>
      <c r="Z60" s="373"/>
      <c r="AA60" s="373"/>
      <c r="AB60" s="373"/>
    </row>
    <row r="61" spans="10:28">
      <c r="U61" s="373"/>
      <c r="V61" s="373"/>
      <c r="W61" s="373"/>
      <c r="X61" s="373"/>
      <c r="Y61" s="373"/>
      <c r="Z61" s="373"/>
      <c r="AA61" s="373"/>
      <c r="AB61" s="373"/>
    </row>
    <row r="62" spans="10:28">
      <c r="U62" s="373"/>
      <c r="V62" s="373"/>
      <c r="W62" s="373"/>
      <c r="X62" s="373"/>
      <c r="Y62" s="373"/>
      <c r="Z62" s="373"/>
      <c r="AA62" s="373"/>
      <c r="AB62" s="373"/>
    </row>
    <row r="63" spans="10:28">
      <c r="J63" s="374"/>
      <c r="U63" s="373"/>
      <c r="V63" s="373"/>
      <c r="W63" s="373"/>
      <c r="X63" s="373"/>
      <c r="Y63" s="373"/>
      <c r="Z63" s="373"/>
      <c r="AA63" s="373"/>
      <c r="AB63" s="373"/>
    </row>
    <row r="64" spans="10:28">
      <c r="U64" s="373"/>
      <c r="V64" s="373"/>
      <c r="W64" s="373"/>
      <c r="X64" s="373"/>
      <c r="Y64" s="373"/>
      <c r="Z64" s="373"/>
      <c r="AA64" s="373"/>
      <c r="AB64" s="373"/>
    </row>
    <row r="65" spans="21:28">
      <c r="U65" s="373"/>
      <c r="V65" s="373"/>
      <c r="W65" s="373"/>
      <c r="X65" s="373"/>
      <c r="Y65" s="373"/>
      <c r="Z65" s="373"/>
      <c r="AA65" s="373"/>
      <c r="AB65" s="373"/>
    </row>
    <row r="66" spans="21:28">
      <c r="U66" s="373"/>
      <c r="V66" s="373"/>
      <c r="W66" s="373"/>
      <c r="X66" s="373"/>
      <c r="Y66" s="373"/>
      <c r="Z66" s="373"/>
      <c r="AA66" s="373"/>
      <c r="AB66" s="373"/>
    </row>
    <row r="67" spans="21:28">
      <c r="U67" s="373"/>
      <c r="V67" s="373"/>
      <c r="W67" s="373"/>
      <c r="X67" s="373"/>
      <c r="Y67" s="373"/>
      <c r="Z67" s="373"/>
      <c r="AA67" s="373"/>
      <c r="AB67" s="373"/>
    </row>
    <row r="68" spans="21:28">
      <c r="U68" s="373"/>
      <c r="V68" s="373"/>
      <c r="W68" s="373"/>
      <c r="X68" s="373"/>
      <c r="Y68" s="373"/>
      <c r="Z68" s="373"/>
      <c r="AA68" s="373"/>
      <c r="AB68" s="373"/>
    </row>
  </sheetData>
  <sheetProtection algorithmName="SHA-512" hashValue="krdFO+k0s7POAxLJ5P/ZpXnnHr1PNeN6rOFQWyT6+b/mx9Ei5kyVndP+o3dvKaudoiF3dlJMAzDbRpHewVQv/g==" saltValue="PqFhVM5P0XYKYPRyVSuRng==" spinCount="100000" sheet="1" objects="1" scenarios="1"/>
  <hyperlinks>
    <hyperlink ref="Z31" r:id="rId1" display="https://www.bfs.admin.ch/bfs/fr/home/statistiques/prix/prix-construction.assetdetail.25645096.html" xr:uid="{93F9E217-84B6-4560-85E7-5FED74405B82}"/>
    <hyperlink ref="Z30" r:id="rId2" display="https://www.bfs.admin.ch/bfs/de/home/statistiken/preise/baupreise.assetdetail.25645096.html" xr:uid="{4EC678B3-4CAF-4D91-B42F-100517740CB3}"/>
    <hyperlink ref="Z32" r:id="rId3" display="https://www.bfs.admin.ch/bfs/it/home/statistiche/prezzi/prezzi-costruzioni.assetdetail.25645096.html" xr:uid="{DD9B411A-3F42-42D1-9B32-BF51FC820B5E}"/>
    <hyperlink ref="Y31" r:id="rId4" display="https://www.bfs.admin.ch/bfs/fr/home/statistiques/prix/prix-construction.assetdetail.25645103.html" xr:uid="{0F0E5853-B152-4F0E-AD0F-95B398D01DE8}"/>
    <hyperlink ref="Y30" r:id="rId5" display="https://www.bfs.admin.ch/bfs/de/home/statistiken/preise/baupreise.assetdetail.25645103.html" xr:uid="{D85A9F0F-B270-46E6-B45D-C86DD9972DCE}"/>
    <hyperlink ref="Y32" r:id="rId6" display="https://www.bfs.admin.ch/bfs/it/home/statistiche/prezzi/prezzi-costruzioni.assetdetail.25645103.html" xr:uid="{C222C4E6-D955-4448-B498-D44E59C90EB4}"/>
    <hyperlink ref="W31" r:id="rId7" display="https://www.bfs.admin.ch/bfs/fr/home/statistiques/prix/prix-construction.assetdetail.25645096.html" xr:uid="{2AA41FEC-0195-4C97-BDE3-0B4DCED768C3}"/>
    <hyperlink ref="W30" r:id="rId8" display="https://www.bfs.admin.ch/bfs/de/home/statistiken/preise/baupreise.assetdetail.25645096.html" xr:uid="{CF9D1C26-289A-4F9E-B2E2-ED31052BDDAD}"/>
    <hyperlink ref="W32" r:id="rId9" display="https://www.bfs.admin.ch/bfs/it/home/statistiche/prezzi/prezzi-costruzioni.assetdetail.25645096.html" xr:uid="{FC918964-56F2-426F-9074-6405570871D2}"/>
    <hyperlink ref="V31" r:id="rId10" display="https://www.bfs.admin.ch/bfs/fr/home/statistiques/prix/prix-construction.assetdetail.25645096.html" xr:uid="{E4EAD328-8AA3-48C4-9909-7FAEBE880031}"/>
    <hyperlink ref="V30" r:id="rId11" display="https://www.bfs.admin.ch/bfs/de/home/statistiken/preise/baupreise.assetdetail.25645096.html" xr:uid="{28149E9F-C573-4993-8C2B-CE4C4552B459}"/>
    <hyperlink ref="V32" r:id="rId12" display="https://www.bfs.admin.ch/bfs/it/home/statistiche/prezzi/prezzi-costruzioni.assetdetail.25645096.html" xr:uid="{27F4FC1A-1CA5-417C-BF95-07EC2861B3A2}"/>
    <hyperlink ref="X31" r:id="rId13" display="https://www.bfs.admin.ch/bfs/fr/home/statistiques/prix/prix-construction.assetdetail.25645096.html" xr:uid="{68E985DB-E23B-47A4-AA80-8B0BB01C5585}"/>
    <hyperlink ref="X30" r:id="rId14" display="https://www.bfs.admin.ch/bfs/de/home/statistiken/preise/baupreise.assetdetail.25645096.html" xr:uid="{37AD2DC5-F40F-4876-B97E-07C10DFE8000}"/>
    <hyperlink ref="X32" r:id="rId15" display="https://www.bfs.admin.ch/bfs/it/home/statistiche/prezzi/prezzi-costruzioni.assetdetail.25645096.html" xr:uid="{81D65DAC-19E0-46C3-A3F0-B19C074039CD}"/>
    <hyperlink ref="AA31" r:id="rId16" display="https://www.bfs.admin.ch/bfs/fr/home/statistiques/prix/prix-construction.assetdetail.25645103.html" xr:uid="{22727084-96B4-49B0-A8E6-28E43F9F8DE3}"/>
    <hyperlink ref="AA30" r:id="rId17" display="https://www.bfs.admin.ch/bfs/de/home/statistiken/preise/baupreise.assetdetail.25645103.html" xr:uid="{A0E61E7F-E938-49AA-9C3F-660E82E395DC}"/>
    <hyperlink ref="AA32" r:id="rId18" display="https://www.bfs.admin.ch/bfs/it/home/statistiche/prezzi/prezzi-costruzioni.assetdetail.25645103.html" xr:uid="{693E2F7F-D7B1-4B4D-A284-0C4163C02FCB}"/>
  </hyperlinks>
  <pageMargins left="0.7" right="0.7" top="0.78740157499999996" bottom="0.78740157499999996" header="0.3" footer="0.3"/>
  <pageSetup paperSize="9" orientation="portrait" r:id="rId19"/>
  <customProperties>
    <customPr name="EpmWorksheetKeyString_GUID" r:id="rId20"/>
  </customProperties>
  <cellWatches>
    <cellWatch r="J10"/>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C2DAB-96C5-4B0A-9329-370F9AC4BB27}">
  <sheetPr>
    <pageSetUpPr fitToPage="1"/>
  </sheetPr>
  <dimension ref="A1:V45"/>
  <sheetViews>
    <sheetView showGridLines="0" showRowColHeaders="0" showRuler="0" view="pageLayout" zoomScaleNormal="100" workbookViewId="0">
      <selection activeCell="Z9" sqref="Z9"/>
    </sheetView>
  </sheetViews>
  <sheetFormatPr baseColWidth="10" defaultColWidth="11.42578125" defaultRowHeight="12.75"/>
  <cols>
    <col min="1" max="1" width="11.42578125" style="229"/>
    <col min="2" max="2" width="2.5703125" style="401" hidden="1" customWidth="1"/>
    <col min="3" max="3" width="2.5703125" style="396" hidden="1" customWidth="1"/>
    <col min="4" max="4" width="6.7109375" style="229" hidden="1" customWidth="1"/>
    <col min="5" max="5" width="47.7109375" style="394" hidden="1" customWidth="1"/>
    <col min="6" max="6" width="18.7109375" style="73" hidden="1" customWidth="1"/>
    <col min="7" max="8" width="2.5703125" style="229" hidden="1" customWidth="1"/>
    <col min="9" max="11" width="0.140625" style="229" hidden="1" customWidth="1"/>
    <col min="12" max="12" width="18.7109375" style="73" hidden="1" customWidth="1"/>
    <col min="13" max="15" width="0.28515625" style="229" hidden="1" customWidth="1"/>
    <col min="16" max="16" width="18.7109375" style="73" hidden="1" customWidth="1"/>
    <col min="17" max="18" width="2.5703125" style="401" hidden="1" customWidth="1"/>
    <col min="19" max="20" width="0" style="229" hidden="1" customWidth="1"/>
    <col min="21" max="16384" width="11.42578125" style="229"/>
  </cols>
  <sheetData>
    <row r="1" spans="1:19">
      <c r="A1" s="2"/>
      <c r="B1" s="418"/>
      <c r="C1" s="419"/>
      <c r="D1" s="2"/>
      <c r="E1" s="420"/>
      <c r="G1" s="2"/>
      <c r="H1" s="2"/>
      <c r="I1" s="2"/>
      <c r="J1" s="2"/>
      <c r="K1" s="2"/>
      <c r="M1" s="2"/>
      <c r="N1" s="2"/>
      <c r="O1" s="2"/>
      <c r="Q1" s="418"/>
      <c r="R1" s="418"/>
      <c r="S1" s="2"/>
    </row>
    <row r="2" spans="1:19" ht="15.75">
      <c r="A2" s="2"/>
      <c r="B2" s="418"/>
      <c r="C2" s="419"/>
      <c r="D2" s="2"/>
      <c r="E2" s="420"/>
      <c r="F2" s="408" t="s">
        <v>457</v>
      </c>
      <c r="G2" s="2"/>
      <c r="H2" s="2"/>
      <c r="I2" s="2"/>
      <c r="J2" s="2"/>
      <c r="K2" s="2"/>
      <c r="L2" s="408" t="s">
        <v>458</v>
      </c>
      <c r="M2" s="2"/>
      <c r="N2" s="2"/>
      <c r="O2" s="2"/>
      <c r="P2" s="408" t="s">
        <v>459</v>
      </c>
      <c r="Q2" s="418"/>
      <c r="R2" s="418"/>
      <c r="S2" s="2"/>
    </row>
    <row r="3" spans="1:19">
      <c r="A3" s="2"/>
      <c r="B3" s="418"/>
      <c r="C3" s="419"/>
      <c r="D3" s="2"/>
      <c r="E3" s="420"/>
      <c r="F3" s="407"/>
      <c r="G3" s="2"/>
      <c r="H3" s="2"/>
      <c r="I3" s="2"/>
      <c r="J3" s="2"/>
      <c r="K3" s="2"/>
      <c r="L3" s="407"/>
      <c r="M3" s="2"/>
      <c r="N3" s="2"/>
      <c r="O3" s="2"/>
      <c r="P3" s="407"/>
      <c r="Q3" s="418"/>
      <c r="R3" s="418"/>
      <c r="S3" s="2"/>
    </row>
    <row r="4" spans="1:19">
      <c r="A4" s="2"/>
      <c r="B4" s="418" t="s">
        <v>446</v>
      </c>
      <c r="C4" s="419"/>
      <c r="D4" s="2"/>
      <c r="E4" s="421"/>
      <c r="G4" s="2"/>
      <c r="H4" s="2"/>
      <c r="I4" s="2"/>
      <c r="J4" s="2"/>
      <c r="K4" s="2"/>
      <c r="M4" s="2"/>
      <c r="N4" s="2"/>
      <c r="O4" s="2"/>
      <c r="Q4" s="418"/>
      <c r="R4" s="418"/>
      <c r="S4" s="2"/>
    </row>
    <row r="5" spans="1:19">
      <c r="A5" s="2"/>
      <c r="B5" s="418"/>
      <c r="C5" s="419"/>
      <c r="D5" s="2"/>
      <c r="E5" s="420"/>
      <c r="G5" s="2"/>
      <c r="H5" s="2"/>
      <c r="I5" s="2"/>
      <c r="J5" s="2"/>
      <c r="K5" s="2"/>
      <c r="M5" s="2"/>
      <c r="N5" s="2"/>
      <c r="O5" s="2"/>
      <c r="Q5" s="418"/>
      <c r="R5" s="418"/>
      <c r="S5" s="2"/>
    </row>
    <row r="6" spans="1:19">
      <c r="A6" s="2"/>
      <c r="B6" s="422"/>
      <c r="C6" s="423"/>
      <c r="D6" s="812" t="s">
        <v>442</v>
      </c>
      <c r="E6" s="812"/>
      <c r="F6" s="395"/>
      <c r="G6" s="424"/>
      <c r="H6" s="424"/>
      <c r="I6" s="2"/>
      <c r="J6" s="2"/>
      <c r="K6" s="2"/>
      <c r="L6" s="395"/>
      <c r="M6" s="2"/>
      <c r="N6" s="2"/>
      <c r="O6" s="2"/>
      <c r="P6" s="395"/>
      <c r="Q6" s="422"/>
      <c r="R6" s="422"/>
      <c r="S6" s="2"/>
    </row>
    <row r="7" spans="1:19">
      <c r="A7" s="2"/>
      <c r="B7" s="422"/>
      <c r="C7" s="425"/>
      <c r="D7" s="2"/>
      <c r="E7" s="426"/>
      <c r="G7" s="15"/>
      <c r="H7" s="424"/>
      <c r="I7" s="2"/>
      <c r="J7" s="2"/>
      <c r="K7" s="2"/>
      <c r="M7" s="2"/>
      <c r="N7" s="2"/>
      <c r="O7" s="2"/>
      <c r="Q7" s="427"/>
      <c r="R7" s="422"/>
      <c r="S7" s="2"/>
    </row>
    <row r="8" spans="1:19">
      <c r="A8" s="2"/>
      <c r="B8" s="422"/>
      <c r="C8" s="425"/>
      <c r="D8" s="813" t="s">
        <v>443</v>
      </c>
      <c r="E8" s="813"/>
      <c r="F8" s="397">
        <f>'KV Massnahmen'!D37</f>
        <v>0</v>
      </c>
      <c r="G8" s="428"/>
      <c r="H8" s="429"/>
      <c r="I8" s="2"/>
      <c r="J8" s="2"/>
      <c r="K8" s="2"/>
      <c r="L8" s="397">
        <f>'KV Massnahmen'!L37</f>
        <v>0</v>
      </c>
      <c r="M8" s="2"/>
      <c r="N8" s="2"/>
      <c r="O8" s="2"/>
      <c r="P8" s="397">
        <f>'KV Massnahmen'!P37</f>
        <v>0</v>
      </c>
      <c r="Q8" s="427"/>
      <c r="R8" s="422"/>
      <c r="S8" s="2"/>
    </row>
    <row r="9" spans="1:19">
      <c r="A9" s="2"/>
      <c r="B9" s="422"/>
      <c r="C9" s="425"/>
      <c r="D9" s="813" t="s">
        <v>466</v>
      </c>
      <c r="E9" s="813"/>
      <c r="F9" s="397">
        <f>'KV Massnahmen'!D53</f>
        <v>0</v>
      </c>
      <c r="G9" s="15"/>
      <c r="H9" s="424"/>
      <c r="I9" s="2"/>
      <c r="J9" s="2"/>
      <c r="K9" s="2"/>
      <c r="L9" s="397">
        <f>'KV Massnahmen'!L53</f>
        <v>0</v>
      </c>
      <c r="M9" s="2"/>
      <c r="N9" s="2"/>
      <c r="O9" s="2"/>
      <c r="P9" s="397">
        <f>'KV Massnahmen'!P53</f>
        <v>0</v>
      </c>
      <c r="Q9" s="427"/>
      <c r="R9" s="422"/>
      <c r="S9" s="2"/>
    </row>
    <row r="10" spans="1:19" ht="12.75" customHeight="1">
      <c r="A10" s="2"/>
      <c r="B10" s="422"/>
      <c r="C10" s="425"/>
      <c r="D10" s="813" t="s">
        <v>465</v>
      </c>
      <c r="E10" s="813"/>
      <c r="F10" s="397">
        <f>'KV Massnahmen'!D171</f>
        <v>0</v>
      </c>
      <c r="G10" s="15"/>
      <c r="H10" s="424"/>
      <c r="I10" s="2"/>
      <c r="J10" s="2"/>
      <c r="K10" s="2"/>
      <c r="L10" s="397">
        <f>'KV Massnahmen'!L171</f>
        <v>0</v>
      </c>
      <c r="M10" s="2"/>
      <c r="N10" s="2"/>
      <c r="O10" s="2"/>
      <c r="P10" s="397">
        <f>'KV Massnahmen'!P171</f>
        <v>0</v>
      </c>
      <c r="Q10" s="427"/>
      <c r="R10" s="422"/>
      <c r="S10" s="2"/>
    </row>
    <row r="11" spans="1:19">
      <c r="A11" s="2"/>
      <c r="B11" s="422" t="s">
        <v>450</v>
      </c>
      <c r="C11" s="425"/>
      <c r="D11" s="814" t="s">
        <v>448</v>
      </c>
      <c r="E11" s="814"/>
      <c r="F11" s="405">
        <f>SUM(F8:F10)</f>
        <v>0</v>
      </c>
      <c r="G11" s="15"/>
      <c r="H11" s="424"/>
      <c r="I11" s="2"/>
      <c r="J11" s="2"/>
      <c r="K11" s="2"/>
      <c r="L11" s="405">
        <f>SUM(L8:L10)</f>
        <v>0</v>
      </c>
      <c r="M11" s="2"/>
      <c r="N11" s="2"/>
      <c r="O11" s="2"/>
      <c r="P11" s="405">
        <f>SUM(P8:P10)</f>
        <v>0</v>
      </c>
      <c r="Q11" s="427"/>
      <c r="R11" s="422"/>
      <c r="S11" s="2"/>
    </row>
    <row r="12" spans="1:19">
      <c r="A12" s="2"/>
      <c r="B12" s="422"/>
      <c r="C12" s="425"/>
      <c r="D12" s="371"/>
      <c r="E12" s="430"/>
      <c r="F12" s="397"/>
      <c r="G12" s="15"/>
      <c r="H12" s="424"/>
      <c r="I12" s="2"/>
      <c r="J12" s="2"/>
      <c r="K12" s="2"/>
      <c r="L12" s="397"/>
      <c r="M12" s="2"/>
      <c r="N12" s="2"/>
      <c r="O12" s="2"/>
      <c r="P12" s="397"/>
      <c r="Q12" s="427"/>
      <c r="R12" s="422"/>
      <c r="S12" s="2"/>
    </row>
    <row r="13" spans="1:19">
      <c r="A13" s="2"/>
      <c r="B13" s="422"/>
      <c r="C13" s="423"/>
      <c r="D13" s="815"/>
      <c r="E13" s="815"/>
      <c r="F13" s="398"/>
      <c r="G13" s="424"/>
      <c r="H13" s="424"/>
      <c r="I13" s="2"/>
      <c r="J13" s="2"/>
      <c r="K13" s="2"/>
      <c r="L13" s="398"/>
      <c r="M13" s="2"/>
      <c r="N13" s="2"/>
      <c r="O13" s="2"/>
      <c r="P13" s="398"/>
      <c r="Q13" s="422"/>
      <c r="R13" s="422"/>
      <c r="S13" s="2"/>
    </row>
    <row r="14" spans="1:19">
      <c r="A14" s="2"/>
      <c r="B14" s="418"/>
      <c r="C14" s="419"/>
      <c r="D14" s="371"/>
      <c r="E14" s="431"/>
      <c r="F14" s="397"/>
      <c r="G14" s="2"/>
      <c r="H14" s="2"/>
      <c r="I14" s="2"/>
      <c r="J14" s="2"/>
      <c r="K14" s="2"/>
      <c r="L14" s="397"/>
      <c r="M14" s="2"/>
      <c r="N14" s="2"/>
      <c r="O14" s="2"/>
      <c r="P14" s="397"/>
      <c r="Q14" s="418"/>
      <c r="R14" s="418"/>
      <c r="S14" s="2"/>
    </row>
    <row r="15" spans="1:19">
      <c r="A15" s="2"/>
      <c r="B15" s="418"/>
      <c r="C15" s="419"/>
      <c r="D15" s="371"/>
      <c r="E15" s="431"/>
      <c r="F15" s="397" t="s">
        <v>0</v>
      </c>
      <c r="G15" s="2"/>
      <c r="H15" s="2"/>
      <c r="I15" s="2"/>
      <c r="J15" s="2"/>
      <c r="K15" s="2"/>
      <c r="L15" s="397" t="s">
        <v>0</v>
      </c>
      <c r="M15" s="2"/>
      <c r="N15" s="2"/>
      <c r="O15" s="2"/>
      <c r="P15" s="397" t="s">
        <v>0</v>
      </c>
      <c r="Q15" s="418"/>
      <c r="R15" s="418"/>
      <c r="S15" s="2"/>
    </row>
    <row r="16" spans="1:19">
      <c r="A16" s="2"/>
      <c r="B16" s="432"/>
      <c r="C16" s="433"/>
      <c r="D16" s="811" t="s">
        <v>323</v>
      </c>
      <c r="E16" s="811"/>
      <c r="F16" s="399" t="s">
        <v>0</v>
      </c>
      <c r="G16" s="434"/>
      <c r="H16" s="434"/>
      <c r="I16" s="2"/>
      <c r="J16" s="2"/>
      <c r="K16" s="2"/>
      <c r="L16" s="399" t="s">
        <v>0</v>
      </c>
      <c r="M16" s="2"/>
      <c r="N16" s="2"/>
      <c r="O16" s="2"/>
      <c r="P16" s="399" t="s">
        <v>0</v>
      </c>
      <c r="Q16" s="432"/>
      <c r="R16" s="432"/>
      <c r="S16" s="2"/>
    </row>
    <row r="17" spans="1:22">
      <c r="A17" s="2"/>
      <c r="B17" s="432"/>
      <c r="C17" s="425"/>
      <c r="D17" s="371"/>
      <c r="E17" s="430"/>
      <c r="F17" s="397" t="s">
        <v>0</v>
      </c>
      <c r="G17" s="15"/>
      <c r="H17" s="434"/>
      <c r="I17" s="2"/>
      <c r="J17" s="2"/>
      <c r="K17" s="2"/>
      <c r="L17" s="397" t="s">
        <v>0</v>
      </c>
      <c r="M17" s="2"/>
      <c r="N17" s="2"/>
      <c r="O17" s="2"/>
      <c r="P17" s="397" t="s">
        <v>0</v>
      </c>
      <c r="Q17" s="427"/>
      <c r="R17" s="432"/>
      <c r="S17" s="2"/>
    </row>
    <row r="18" spans="1:22" ht="12.75" customHeight="1">
      <c r="A18" s="2"/>
      <c r="B18" s="432"/>
      <c r="C18" s="425"/>
      <c r="D18" s="813" t="s">
        <v>444</v>
      </c>
      <c r="E18" s="813"/>
      <c r="F18" s="397">
        <f>'KV Massnahmen'!D38</f>
        <v>0</v>
      </c>
      <c r="G18" s="15"/>
      <c r="H18" s="434"/>
      <c r="I18" s="2"/>
      <c r="J18" s="2"/>
      <c r="K18" s="2"/>
      <c r="L18" s="397">
        <f>'KV Massnahmen'!L38</f>
        <v>0</v>
      </c>
      <c r="M18" s="2"/>
      <c r="N18" s="2"/>
      <c r="O18" s="2"/>
      <c r="P18" s="397">
        <f>'KV Massnahmen'!P38</f>
        <v>0</v>
      </c>
      <c r="Q18" s="427"/>
      <c r="R18" s="432"/>
      <c r="S18" s="2"/>
    </row>
    <row r="19" spans="1:22" ht="12.75" customHeight="1">
      <c r="A19" s="2"/>
      <c r="B19" s="432"/>
      <c r="C19" s="425"/>
      <c r="D19" s="813" t="s">
        <v>467</v>
      </c>
      <c r="E19" s="813"/>
      <c r="F19" s="397">
        <f>'KV Massnahmen'!D54</f>
        <v>0</v>
      </c>
      <c r="G19" s="15"/>
      <c r="H19" s="434"/>
      <c r="I19" s="2"/>
      <c r="J19" s="2"/>
      <c r="K19" s="2"/>
      <c r="L19" s="397">
        <f>'KV Massnahmen'!L54</f>
        <v>0</v>
      </c>
      <c r="M19" s="2"/>
      <c r="N19" s="2"/>
      <c r="O19" s="2"/>
      <c r="P19" s="397">
        <f>'KV Massnahmen'!P54</f>
        <v>0</v>
      </c>
      <c r="Q19" s="427"/>
      <c r="R19" s="432"/>
      <c r="S19" s="2"/>
    </row>
    <row r="20" spans="1:22">
      <c r="A20" s="2"/>
      <c r="B20" s="432"/>
      <c r="C20" s="425"/>
      <c r="D20" s="813" t="s">
        <v>445</v>
      </c>
      <c r="E20" s="813"/>
      <c r="F20" s="397">
        <f>'KV Massnahmen'!D147</f>
        <v>0</v>
      </c>
      <c r="G20" s="15"/>
      <c r="H20" s="434"/>
      <c r="I20" s="2"/>
      <c r="J20" s="2"/>
      <c r="K20" s="2"/>
      <c r="L20" s="397">
        <f>'KV Massnahmen'!L147</f>
        <v>0</v>
      </c>
      <c r="M20" s="2"/>
      <c r="N20" s="2"/>
      <c r="O20" s="2"/>
      <c r="P20" s="397">
        <f>'KV Massnahmen'!P147</f>
        <v>0</v>
      </c>
      <c r="Q20" s="427"/>
      <c r="R20" s="432"/>
      <c r="S20" s="2"/>
    </row>
    <row r="21" spans="1:22">
      <c r="A21" s="2"/>
      <c r="B21" s="432" t="s">
        <v>451</v>
      </c>
      <c r="C21" s="425"/>
      <c r="D21" s="814" t="s">
        <v>449</v>
      </c>
      <c r="E21" s="814"/>
      <c r="F21" s="405">
        <f>SUM(F18:F20)</f>
        <v>0</v>
      </c>
      <c r="G21" s="15"/>
      <c r="H21" s="434"/>
      <c r="I21" s="2"/>
      <c r="J21" s="2"/>
      <c r="K21" s="2"/>
      <c r="L21" s="405">
        <f>SUM(L18:L20)</f>
        <v>0</v>
      </c>
      <c r="M21" s="2"/>
      <c r="N21" s="2"/>
      <c r="O21" s="2"/>
      <c r="P21" s="405">
        <f>SUM(P18:P20)</f>
        <v>0</v>
      </c>
      <c r="Q21" s="427"/>
      <c r="R21" s="432"/>
      <c r="S21" s="2"/>
    </row>
    <row r="22" spans="1:22">
      <c r="A22" s="2"/>
      <c r="B22" s="432"/>
      <c r="C22" s="425"/>
      <c r="D22" s="371"/>
      <c r="E22" s="430"/>
      <c r="F22" s="397"/>
      <c r="G22" s="15"/>
      <c r="H22" s="434"/>
      <c r="I22" s="2"/>
      <c r="J22" s="2"/>
      <c r="K22" s="2"/>
      <c r="L22" s="397"/>
      <c r="M22" s="2"/>
      <c r="N22" s="2"/>
      <c r="O22" s="2"/>
      <c r="P22" s="397"/>
      <c r="Q22" s="427"/>
      <c r="R22" s="432"/>
      <c r="S22" s="2"/>
    </row>
    <row r="23" spans="1:22">
      <c r="A23" s="2"/>
      <c r="B23" s="432"/>
      <c r="C23" s="433"/>
      <c r="D23" s="817"/>
      <c r="E23" s="817"/>
      <c r="F23" s="399"/>
      <c r="G23" s="434"/>
      <c r="H23" s="434"/>
      <c r="I23" s="2"/>
      <c r="J23" s="2"/>
      <c r="K23" s="2"/>
      <c r="L23" s="399"/>
      <c r="M23" s="2"/>
      <c r="N23" s="2"/>
      <c r="O23" s="2"/>
      <c r="P23" s="399"/>
      <c r="Q23" s="432"/>
      <c r="R23" s="432"/>
      <c r="S23" s="2"/>
    </row>
    <row r="24" spans="1:22">
      <c r="A24" s="2"/>
      <c r="B24" s="418"/>
      <c r="C24" s="419"/>
      <c r="D24" s="371"/>
      <c r="E24" s="431"/>
      <c r="F24" s="397"/>
      <c r="G24" s="2"/>
      <c r="H24" s="2"/>
      <c r="I24" s="2"/>
      <c r="J24" s="2"/>
      <c r="K24" s="2"/>
      <c r="L24" s="397"/>
      <c r="M24" s="2"/>
      <c r="N24" s="2"/>
      <c r="O24" s="2"/>
      <c r="P24" s="397"/>
      <c r="Q24" s="418"/>
      <c r="R24" s="418"/>
      <c r="S24" s="2"/>
    </row>
    <row r="25" spans="1:22">
      <c r="A25" s="2"/>
      <c r="B25" s="418"/>
      <c r="C25" s="419"/>
      <c r="D25" s="435"/>
      <c r="E25" s="436"/>
      <c r="F25" s="397"/>
      <c r="G25" s="2"/>
      <c r="H25" s="2"/>
      <c r="I25" s="2"/>
      <c r="J25" s="2"/>
      <c r="K25" s="2"/>
      <c r="L25" s="397"/>
      <c r="M25" s="2"/>
      <c r="N25" s="2"/>
      <c r="O25" s="2"/>
      <c r="P25" s="397"/>
      <c r="Q25" s="418"/>
      <c r="R25" s="418"/>
      <c r="S25" s="2"/>
    </row>
    <row r="26" spans="1:22">
      <c r="A26" s="2"/>
      <c r="B26" s="418" t="s">
        <v>447</v>
      </c>
      <c r="C26" s="419"/>
      <c r="D26" s="371"/>
      <c r="E26" s="431"/>
      <c r="F26" s="397"/>
      <c r="G26" s="2"/>
      <c r="H26" s="2"/>
      <c r="I26" s="2"/>
      <c r="J26" s="2"/>
      <c r="K26" s="2"/>
      <c r="L26" s="397"/>
      <c r="M26" s="2"/>
      <c r="N26" s="2"/>
      <c r="O26" s="2"/>
      <c r="P26" s="397"/>
      <c r="Q26" s="418"/>
      <c r="R26" s="418"/>
      <c r="S26" s="2"/>
    </row>
    <row r="27" spans="1:22">
      <c r="A27" s="2"/>
      <c r="B27" s="418"/>
      <c r="C27" s="419"/>
      <c r="D27" s="435"/>
      <c r="E27" s="436"/>
      <c r="F27" s="397"/>
      <c r="G27" s="2"/>
      <c r="H27" s="2"/>
      <c r="I27" s="2"/>
      <c r="J27" s="2"/>
      <c r="K27" s="2"/>
      <c r="L27" s="397"/>
      <c r="M27" s="2"/>
      <c r="N27" s="2"/>
      <c r="O27" s="2"/>
      <c r="P27" s="397"/>
      <c r="Q27" s="418"/>
      <c r="R27" s="418"/>
      <c r="S27" s="2"/>
    </row>
    <row r="28" spans="1:22">
      <c r="A28" s="2"/>
      <c r="B28" s="440"/>
      <c r="C28" s="441"/>
      <c r="D28" s="818" t="s">
        <v>452</v>
      </c>
      <c r="E28" s="818"/>
      <c r="F28" s="400"/>
      <c r="G28" s="442"/>
      <c r="H28" s="442"/>
      <c r="I28" s="2"/>
      <c r="J28" s="2"/>
      <c r="K28" s="2"/>
      <c r="L28" s="400"/>
      <c r="M28" s="2"/>
      <c r="N28" s="2"/>
      <c r="O28" s="2"/>
      <c r="P28" s="400"/>
      <c r="Q28" s="440"/>
      <c r="R28" s="440"/>
      <c r="S28" s="2"/>
      <c r="V28" s="397"/>
    </row>
    <row r="29" spans="1:22">
      <c r="A29" s="2"/>
      <c r="B29" s="440"/>
      <c r="C29" s="425"/>
      <c r="D29" s="439"/>
      <c r="E29" s="439"/>
      <c r="F29" s="397"/>
      <c r="G29" s="15"/>
      <c r="H29" s="442"/>
      <c r="I29" s="2"/>
      <c r="J29" s="2"/>
      <c r="K29" s="2"/>
      <c r="L29" s="397"/>
      <c r="M29" s="2"/>
      <c r="N29" s="2"/>
      <c r="O29" s="2"/>
      <c r="P29" s="397"/>
      <c r="Q29" s="427"/>
      <c r="R29" s="440"/>
      <c r="S29" s="2"/>
      <c r="V29" s="404"/>
    </row>
    <row r="30" spans="1:22">
      <c r="A30" s="2"/>
      <c r="B30" s="440" t="s">
        <v>469</v>
      </c>
      <c r="C30" s="425"/>
      <c r="D30" s="438" t="s">
        <v>468</v>
      </c>
      <c r="E30" s="443"/>
      <c r="F30" s="406" t="e">
        <f>F11/F21</f>
        <v>#DIV/0!</v>
      </c>
      <c r="G30" s="15"/>
      <c r="H30" s="442"/>
      <c r="I30" s="2"/>
      <c r="J30" s="2"/>
      <c r="K30" s="2"/>
      <c r="L30" s="406" t="e">
        <f>L11/L21</f>
        <v>#DIV/0!</v>
      </c>
      <c r="M30" s="2"/>
      <c r="N30" s="2"/>
      <c r="O30" s="2"/>
      <c r="P30" s="406" t="e">
        <f>P11/P21</f>
        <v>#DIV/0!</v>
      </c>
      <c r="Q30" s="427"/>
      <c r="R30" s="440"/>
      <c r="S30" s="2"/>
      <c r="V30" s="73"/>
    </row>
    <row r="31" spans="1:22">
      <c r="A31" s="2"/>
      <c r="B31" s="440"/>
      <c r="C31" s="425"/>
      <c r="D31" s="437"/>
      <c r="E31" s="430"/>
      <c r="F31" s="397"/>
      <c r="G31" s="15"/>
      <c r="H31" s="442"/>
      <c r="I31" s="2"/>
      <c r="J31" s="2"/>
      <c r="K31" s="2"/>
      <c r="L31" s="397"/>
      <c r="M31" s="2"/>
      <c r="N31" s="2"/>
      <c r="O31" s="2"/>
      <c r="P31" s="397"/>
      <c r="Q31" s="427"/>
      <c r="R31" s="440"/>
      <c r="S31" s="2"/>
    </row>
    <row r="32" spans="1:22">
      <c r="A32" s="2"/>
      <c r="B32" s="440"/>
      <c r="C32" s="441"/>
      <c r="D32" s="444"/>
      <c r="E32" s="445"/>
      <c r="F32" s="400"/>
      <c r="G32" s="442"/>
      <c r="H32" s="442"/>
      <c r="I32" s="2"/>
      <c r="J32" s="2"/>
      <c r="K32" s="2"/>
      <c r="L32" s="400"/>
      <c r="M32" s="2"/>
      <c r="N32" s="2"/>
      <c r="O32" s="2"/>
      <c r="P32" s="400"/>
      <c r="Q32" s="440"/>
      <c r="R32" s="440"/>
      <c r="S32" s="2"/>
    </row>
    <row r="33" spans="1:19">
      <c r="A33" s="2"/>
      <c r="B33" s="418"/>
      <c r="C33" s="419"/>
      <c r="D33" s="371"/>
      <c r="E33" s="431"/>
      <c r="F33" s="397"/>
      <c r="G33" s="2"/>
      <c r="H33" s="2"/>
      <c r="I33" s="2"/>
      <c r="J33" s="2"/>
      <c r="K33" s="2"/>
      <c r="L33" s="397"/>
      <c r="M33" s="2"/>
      <c r="N33" s="2"/>
      <c r="O33" s="2"/>
      <c r="P33" s="397"/>
      <c r="Q33" s="418"/>
      <c r="R33" s="418"/>
      <c r="S33" s="2"/>
    </row>
    <row r="34" spans="1:19">
      <c r="A34" s="2"/>
      <c r="B34" s="418"/>
      <c r="C34" s="419"/>
      <c r="D34" s="371"/>
      <c r="E34" s="431"/>
      <c r="F34" s="397"/>
      <c r="G34" s="2"/>
      <c r="H34" s="2"/>
      <c r="I34" s="2"/>
      <c r="J34" s="2"/>
      <c r="K34" s="2"/>
      <c r="L34" s="397"/>
      <c r="M34" s="2"/>
      <c r="N34" s="2"/>
      <c r="O34" s="2"/>
      <c r="P34" s="397"/>
      <c r="Q34" s="418"/>
      <c r="R34" s="418"/>
      <c r="S34" s="2"/>
    </row>
    <row r="35" spans="1:19">
      <c r="A35" s="2"/>
      <c r="B35" s="446"/>
      <c r="C35" s="447"/>
      <c r="D35" s="816" t="s">
        <v>455</v>
      </c>
      <c r="E35" s="816"/>
      <c r="F35" s="402"/>
      <c r="G35" s="448"/>
      <c r="H35" s="448"/>
      <c r="I35" s="2"/>
      <c r="J35" s="2"/>
      <c r="K35" s="2"/>
      <c r="L35" s="402"/>
      <c r="M35" s="2"/>
      <c r="N35" s="2"/>
      <c r="O35" s="2"/>
      <c r="P35" s="402"/>
      <c r="Q35" s="446"/>
      <c r="R35" s="446"/>
      <c r="S35" s="2"/>
    </row>
    <row r="36" spans="1:19">
      <c r="A36" s="2"/>
      <c r="B36" s="446"/>
      <c r="C36" s="425"/>
      <c r="D36" s="439"/>
      <c r="E36" s="449" t="s">
        <v>453</v>
      </c>
      <c r="F36" s="397"/>
      <c r="G36" s="15"/>
      <c r="H36" s="448"/>
      <c r="I36" s="2"/>
      <c r="J36" s="2"/>
      <c r="K36" s="2"/>
      <c r="L36" s="397"/>
      <c r="M36" s="2"/>
      <c r="N36" s="2"/>
      <c r="O36" s="2"/>
      <c r="P36" s="397"/>
      <c r="Q36" s="427"/>
      <c r="R36" s="446"/>
      <c r="S36" s="2"/>
    </row>
    <row r="37" spans="1:19">
      <c r="A37" s="2"/>
      <c r="B37" s="446" t="s">
        <v>389</v>
      </c>
      <c r="C37" s="425"/>
      <c r="D37" s="438"/>
      <c r="E37" s="450" t="s">
        <v>454</v>
      </c>
      <c r="F37" s="404" t="e">
        <f>IF(OR(AND(F21&lt;100000,F30&lt;=0.25),AND(F21&lt;1000000,F30&lt;=0.18),AND(F21&gt;=1000000,F30&lt;=0.15)),"OK","FAUX")</f>
        <v>#DIV/0!</v>
      </c>
      <c r="G37" s="15"/>
      <c r="H37" s="448"/>
      <c r="I37" s="2"/>
      <c r="J37" s="2"/>
      <c r="K37" s="2"/>
      <c r="L37" s="404" t="e">
        <f>IF(OR(AND(L21&lt;100000,L30&lt;=0.25),AND(L21&lt;1000000,L30&lt;=0.18),AND(L21&gt;=1000000,L30&lt;=0.15)),"OK","FAUX")</f>
        <v>#DIV/0!</v>
      </c>
      <c r="M37" s="2"/>
      <c r="N37" s="2"/>
      <c r="O37" s="2"/>
      <c r="P37" s="404" t="e">
        <f>IF(OR(AND(P21&lt;100000,P30&lt;=0.25),AND(P21&lt;1000000,P30&lt;=0.18),AND(P21&gt;=1000000,P30&lt;=0.15)),"OK","FAUX")</f>
        <v>#DIV/0!</v>
      </c>
      <c r="Q37" s="427"/>
      <c r="R37" s="446"/>
      <c r="S37" s="2"/>
    </row>
    <row r="38" spans="1:19">
      <c r="A38" s="2"/>
      <c r="B38" s="446"/>
      <c r="C38" s="425"/>
      <c r="D38" s="437"/>
      <c r="E38" s="449" t="s">
        <v>456</v>
      </c>
      <c r="G38" s="15"/>
      <c r="H38" s="448"/>
      <c r="I38" s="2"/>
      <c r="J38" s="2"/>
      <c r="K38" s="2"/>
      <c r="M38" s="2"/>
      <c r="N38" s="2"/>
      <c r="O38" s="2"/>
      <c r="Q38" s="427"/>
      <c r="R38" s="446"/>
      <c r="S38" s="2"/>
    </row>
    <row r="39" spans="1:19">
      <c r="A39" s="2"/>
      <c r="B39" s="446"/>
      <c r="C39" s="447"/>
      <c r="D39" s="451"/>
      <c r="E39" s="452"/>
      <c r="F39" s="403"/>
      <c r="G39" s="448"/>
      <c r="H39" s="448"/>
      <c r="I39" s="2"/>
      <c r="J39" s="2"/>
      <c r="K39" s="2"/>
      <c r="L39" s="403"/>
      <c r="M39" s="2"/>
      <c r="N39" s="2"/>
      <c r="O39" s="2"/>
      <c r="P39" s="403"/>
      <c r="Q39" s="446"/>
      <c r="R39" s="446"/>
      <c r="S39" s="2"/>
    </row>
    <row r="40" spans="1:19">
      <c r="A40" s="2"/>
      <c r="B40" s="427"/>
      <c r="C40" s="425"/>
      <c r="D40" s="437"/>
      <c r="E40" s="430"/>
      <c r="G40" s="15"/>
      <c r="H40" s="15"/>
      <c r="I40" s="15"/>
      <c r="J40" s="15"/>
      <c r="K40" s="15"/>
      <c r="M40" s="15"/>
      <c r="N40" s="15"/>
      <c r="O40" s="15"/>
      <c r="Q40" s="427"/>
      <c r="R40" s="427"/>
      <c r="S40" s="2"/>
    </row>
    <row r="41" spans="1:19">
      <c r="A41" s="2"/>
      <c r="B41" s="427"/>
      <c r="C41" s="425"/>
      <c r="D41" s="437"/>
      <c r="E41" s="430"/>
      <c r="G41" s="15"/>
      <c r="H41" s="15"/>
      <c r="I41" s="15"/>
      <c r="J41" s="15"/>
      <c r="K41" s="15"/>
      <c r="M41" s="15"/>
      <c r="N41" s="15"/>
      <c r="O41" s="15"/>
      <c r="Q41" s="427"/>
      <c r="R41" s="427"/>
      <c r="S41" s="2"/>
    </row>
    <row r="42" spans="1:19">
      <c r="A42" s="2"/>
      <c r="B42" s="427"/>
      <c r="C42" s="425"/>
      <c r="D42" s="437"/>
      <c r="E42" s="430"/>
      <c r="G42" s="15"/>
      <c r="H42" s="15"/>
      <c r="I42" s="15"/>
      <c r="J42" s="15"/>
      <c r="K42" s="15"/>
      <c r="M42" s="15"/>
      <c r="N42" s="15"/>
      <c r="O42" s="15"/>
      <c r="Q42" s="427"/>
      <c r="R42" s="427"/>
      <c r="S42" s="2"/>
    </row>
    <row r="43" spans="1:19">
      <c r="A43" s="2"/>
      <c r="B43" s="418"/>
      <c r="C43" s="419"/>
      <c r="D43" s="2"/>
      <c r="E43" s="420"/>
      <c r="G43" s="2"/>
      <c r="H43" s="2"/>
      <c r="I43" s="2"/>
      <c r="J43" s="2"/>
      <c r="K43" s="2"/>
      <c r="M43" s="2"/>
      <c r="N43" s="2"/>
      <c r="O43" s="2"/>
      <c r="Q43" s="418"/>
      <c r="R43" s="418"/>
      <c r="S43" s="2"/>
    </row>
    <row r="44" spans="1:19" ht="25.5">
      <c r="A44" s="2"/>
      <c r="B44" s="418"/>
      <c r="C44" s="419"/>
      <c r="D44" s="2"/>
      <c r="E44" s="453" t="s">
        <v>464</v>
      </c>
      <c r="F44" s="73" t="e">
        <f>IF(F37="FAUX",'KV Massnahmen'!B202,"")</f>
        <v>#DIV/0!</v>
      </c>
      <c r="G44" s="2"/>
      <c r="H44" s="2"/>
      <c r="I44" s="2"/>
      <c r="J44" s="2"/>
      <c r="K44" s="2"/>
      <c r="L44" s="73" t="e">
        <f>IF(L37="FAUX",'KV Massnahmen'!B202,"")</f>
        <v>#DIV/0!</v>
      </c>
      <c r="M44" s="2"/>
      <c r="N44" s="2"/>
      <c r="O44" s="2"/>
      <c r="P44" s="73" t="e">
        <f>IF(P37="FAUX",'KV Massnahmen'!B202,"")</f>
        <v>#DIV/0!</v>
      </c>
      <c r="Q44" s="418"/>
      <c r="R44" s="418"/>
      <c r="S44" s="2"/>
    </row>
    <row r="45" spans="1:19">
      <c r="A45" s="2"/>
      <c r="B45" s="418"/>
      <c r="C45" s="419"/>
      <c r="D45" s="2"/>
      <c r="E45" s="420"/>
      <c r="G45" s="2"/>
      <c r="H45" s="2"/>
      <c r="I45" s="2"/>
      <c r="J45" s="2"/>
      <c r="K45" s="2"/>
      <c r="M45" s="2"/>
      <c r="N45" s="2"/>
      <c r="O45" s="2"/>
      <c r="Q45" s="418"/>
      <c r="R45" s="418"/>
      <c r="S45" s="2"/>
    </row>
  </sheetData>
  <sheetProtection algorithmName="SHA-512" hashValue="y4BFFkpTEFpNju833wOtwoBEygxGYGc0z3urnCgN7ZkO3x4QAMYuA2hMBh65iYc8ymnWerz62BEq4morLOmvxw==" saltValue="laHS9H5pCmaUpIKrZRumQA==" spinCount="100000" sheet="1" objects="1" scenarios="1"/>
  <mergeCells count="14">
    <mergeCell ref="D35:E35"/>
    <mergeCell ref="D18:E18"/>
    <mergeCell ref="D19:E19"/>
    <mergeCell ref="D20:E20"/>
    <mergeCell ref="D21:E21"/>
    <mergeCell ref="D23:E23"/>
    <mergeCell ref="D28:E28"/>
    <mergeCell ref="D16:E16"/>
    <mergeCell ref="D6:E6"/>
    <mergeCell ref="D8:E8"/>
    <mergeCell ref="D9:E9"/>
    <mergeCell ref="D11:E11"/>
    <mergeCell ref="D13:E13"/>
    <mergeCell ref="D10:E10"/>
  </mergeCells>
  <pageMargins left="0.70866141732283472" right="0.70866141732283472" top="0.74803149606299213" bottom="0.74803149606299213" header="0.31496062992125984" footer="0.31496062992125984"/>
  <pageSetup paperSize="9" scale="66" orientation="landscape"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Anhang  G - KV für 3 Massnahmen (Mittelformat) ORIGINAL FICHIER DE BASE"/>
    <f:field ref="objsubject" par="" edit="true" text=""/>
    <f:field ref="objcreatedby" par="" text="Alt, Michel (ASTRA - Ali)"/>
    <f:field ref="objcreatedat" par="" text="14.10.2019 07:02:43"/>
    <f:field ref="objchangedby" par="" text="Alt, Michel (ASTRA - Ali)"/>
    <f:field ref="objmodifiedat" par="" text="14.10.2019 07:02:50"/>
    <f:field ref="doc_FSCFOLIO_1_1001_FieldDocumentNumber" par="" text=""/>
    <f:field ref="doc_FSCFOLIO_1_1001_FieldSubject" par="" edit="true" text=""/>
    <f:field ref="FSCFOLIO_1_1001_FieldCurrentUser" par="" text="Michel Alt"/>
    <f:field ref="CCAPRECONFIG_15_1001_Objektname" par="" edit="true" text="Anhang  G - KV für 3 Massnahmen (Mittelformat) ORIGINAL FICHIER DE BASE"/>
    <f:field ref="CHPRECONFIG_1_1001_Objektname" par="" edit="true" text="Anhang  G - KV für 3 Massnahmen (Mittelformat) ORIGINAL FICHIER DE BASE"/>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Firma" par="" text=""/>
    <f:field ref="BAVCFG_15_1700_ZustellungAm" par="" text=""/>
    <f:field ref="BAVCFG_15_1700_Anrede_Adresse" par="" edit="true" text=""/>
    <f:field ref="BAVCFG_15_1700_Firma_Kurz"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Objet (une seule lig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CCAPRECONFIG_15_1001_zH" text="à l'att. de"/>
    <f:field ref="CCAPRECONFIG_15_1001_Adresse" text="Adresse"/>
    <f:field ref="CHPRECONFIG_1_1001_EMailAdresse" text="Adresse e-mail"/>
    <f:field ref="CCAPRECONFIG_15_1001_Postalische_Adresse" text="Adresse postale"/>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_AP" text="Zusatzzeile1_AP"/>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14</vt:i4>
      </vt:variant>
    </vt:vector>
  </HeadingPairs>
  <TitlesOfParts>
    <vt:vector size="23" baseType="lpstr">
      <vt:lpstr>Anrech. Kosten - Coûts imput.</vt:lpstr>
      <vt:lpstr>KV Massnahmen</vt:lpstr>
      <vt:lpstr>Sprache</vt:lpstr>
      <vt:lpstr>Werte</vt:lpstr>
      <vt:lpstr>Kanton</vt:lpstr>
      <vt:lpstr>Generationen-Agglo</vt:lpstr>
      <vt:lpstr>Kategorie</vt:lpstr>
      <vt:lpstr>Grossregion-Teuerung</vt:lpstr>
      <vt:lpstr>Rechnung</vt:lpstr>
      <vt:lpstr>rng_Liste_Sprache</vt:lpstr>
      <vt:lpstr>rngGeneration_AUSWAHL</vt:lpstr>
      <vt:lpstr>rngGeneration_Gewaehlt</vt:lpstr>
      <vt:lpstr>rngKategorie</vt:lpstr>
      <vt:lpstr>rngListe_AGGLO_1</vt:lpstr>
      <vt:lpstr>rngListe_AGGLO_2</vt:lpstr>
      <vt:lpstr>rngListe_AGGLO_3</vt:lpstr>
      <vt:lpstr>rngListe_KATEGORIE_1</vt:lpstr>
      <vt:lpstr>rngListe_KATEGORIE_2</vt:lpstr>
      <vt:lpstr>rngListe_KATEGORIE_3</vt:lpstr>
      <vt:lpstr>rngSprache_Gewaehlt</vt:lpstr>
      <vt:lpstr>'Anrech. Kosten - Coûts imput.'!Zone_d_impression</vt:lpstr>
      <vt:lpstr>'KV Massnahmen'!Zone_d_impression</vt:lpstr>
      <vt:lpstr>Sprache!Zone_d_impression</vt:lpstr>
    </vt:vector>
  </TitlesOfParts>
  <Company>Netzplanung (NP)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Anhang H2 - VERSION 10.0	 (N352-0299)</dc:title>
  <dc:creator>Alt, Michel</dc:creator>
  <cp:lastModifiedBy>Alt Michel ASTRA</cp:lastModifiedBy>
  <cp:lastPrinted>2024-07-09T11:18:58Z</cp:lastPrinted>
  <dcterms:created xsi:type="dcterms:W3CDTF">2014-08-26T06:23:58Z</dcterms:created>
  <dcterms:modified xsi:type="dcterms:W3CDTF">2024-07-09T11:46:42Z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COOSYSTEM@1.1:Container">
    <vt:lpwstr>COO.2045.100.2.12390232</vt:lpwstr>
  </property>
  <property fmtid="{D5CDD505-2E9C-101B-9397-08002B2CF9AE}" pid="3" name="FSC#COOELAK@1.1001:Subject">
    <vt:lpwstr/>
  </property>
  <property fmtid="{D5CDD505-2E9C-101B-9397-08002B2CF9AE}" pid="4" name="FSC#COOELAK@1.1001:FileReference">
    <vt:lpwstr>433.33-00086</vt:lpwstr>
  </property>
  <property fmtid="{D5CDD505-2E9C-101B-9397-08002B2CF9AE}" pid="5" name="FSC#COOELAK@1.1001:FileRefYear">
    <vt:lpwstr>2010</vt:lpwstr>
  </property>
  <property fmtid="{D5CDD505-2E9C-101B-9397-08002B2CF9AE}" pid="6" name="FSC#COOELAK@1.1001:FileRefOrdinal">
    <vt:lpwstr>86</vt:lpwstr>
  </property>
  <property fmtid="{D5CDD505-2E9C-101B-9397-08002B2CF9AE}" pid="7" name="FSC#COOELAK@1.1001:FileRefOU">
    <vt:lpwstr>NP</vt:lpwstr>
  </property>
  <property fmtid="{D5CDD505-2E9C-101B-9397-08002B2CF9AE}" pid="8" name="FSC#COOELAK@1.1001:Organization">
    <vt:lpwstr/>
  </property>
  <property fmtid="{D5CDD505-2E9C-101B-9397-08002B2CF9AE}" pid="9" name="FSC#COOELAK@1.1001:Owner">
    <vt:lpwstr>Alt Michel, Bern</vt:lpwstr>
  </property>
  <property fmtid="{D5CDD505-2E9C-101B-9397-08002B2CF9AE}" pid="10" name="FSC#COOELAK@1.1001:OwnerExtension">
    <vt:lpwstr>+41 58 463 37 66</vt:lpwstr>
  </property>
  <property fmtid="{D5CDD505-2E9C-101B-9397-08002B2CF9AE}" pid="11" name="FSC#COOELAK@1.1001:OwnerFaxExtension">
    <vt:lpwstr>+41 58 463 23 03</vt:lpwstr>
  </property>
  <property fmtid="{D5CDD505-2E9C-101B-9397-08002B2CF9AE}" pid="12" name="FSC#COOELAK@1.1001:DispatchedBy">
    <vt:lpwstr/>
  </property>
  <property fmtid="{D5CDD505-2E9C-101B-9397-08002B2CF9AE}" pid="13" name="FSC#COOELAK@1.1001:DispatchedAt">
    <vt:lpwstr/>
  </property>
  <property fmtid="{D5CDD505-2E9C-101B-9397-08002B2CF9AE}" pid="14" name="FSC#COOELAK@1.1001:ApprovedBy">
    <vt:lpwstr/>
  </property>
  <property fmtid="{D5CDD505-2E9C-101B-9397-08002B2CF9AE}" pid="15" name="FSC#COOELAK@1.1001:ApprovedAt">
    <vt:lpwstr/>
  </property>
  <property fmtid="{D5CDD505-2E9C-101B-9397-08002B2CF9AE}" pid="16" name="FSC#COOELAK@1.1001:Department">
    <vt:lpwstr>Netzplanung (ASTRA)</vt:lpwstr>
  </property>
  <property fmtid="{D5CDD505-2E9C-101B-9397-08002B2CF9AE}" pid="17" name="FSC#COOELAK@1.1001:CreatedAt">
    <vt:lpwstr>14.10.2019</vt:lpwstr>
  </property>
  <property fmtid="{D5CDD505-2E9C-101B-9397-08002B2CF9AE}" pid="18" name="FSC#COOELAK@1.1001:OU">
    <vt:lpwstr>Netzplanung (ASTRA)</vt:lpwstr>
  </property>
  <property fmtid="{D5CDD505-2E9C-101B-9397-08002B2CF9AE}" pid="19" name="FSC#COOELAK@1.1001:Priority">
    <vt:lpwstr> ()</vt:lpwstr>
  </property>
  <property fmtid="{D5CDD505-2E9C-101B-9397-08002B2CF9AE}" pid="20" name="FSC#COOELAK@1.1001:ObjBarCode">
    <vt:lpwstr>*COO.2045.100.2.12390232*</vt:lpwstr>
  </property>
  <property fmtid="{D5CDD505-2E9C-101B-9397-08002B2CF9AE}" pid="21" name="FSC#COOELAK@1.1001:RefBarCode">
    <vt:lpwstr>*COO.2045.100.2.12390241*</vt:lpwstr>
  </property>
  <property fmtid="{D5CDD505-2E9C-101B-9397-08002B2CF9AE}" pid="22" name="FSC#COOELAK@1.1001:FileRefBarCode">
    <vt:lpwstr>*433.33-00086*</vt:lpwstr>
  </property>
  <property fmtid="{D5CDD505-2E9C-101B-9397-08002B2CF9AE}" pid="23" name="FSC#COOELAK@1.1001:ExternalRef">
    <vt:lpwstr/>
  </property>
  <property fmtid="{D5CDD505-2E9C-101B-9397-08002B2CF9AE}" pid="24" name="FSC#COOELAK@1.1001:IncomingNumber">
    <vt:lpwstr/>
  </property>
  <property fmtid="{D5CDD505-2E9C-101B-9397-08002B2CF9AE}" pid="25" name="FSC#COOELAK@1.1001:IncomingSubject">
    <vt:lpwstr/>
  </property>
  <property fmtid="{D5CDD505-2E9C-101B-9397-08002B2CF9AE}" pid="26" name="FSC#COOELAK@1.1001:ProcessResponsible">
    <vt:lpwstr/>
  </property>
  <property fmtid="{D5CDD505-2E9C-101B-9397-08002B2CF9AE}" pid="27" name="FSC#COOELAK@1.1001:ProcessResponsiblePhone">
    <vt:lpwstr/>
  </property>
  <property fmtid="{D5CDD505-2E9C-101B-9397-08002B2CF9AE}" pid="28" name="FSC#COOELAK@1.1001:ProcessResponsibleMail">
    <vt:lpwstr/>
  </property>
  <property fmtid="{D5CDD505-2E9C-101B-9397-08002B2CF9AE}" pid="29" name="FSC#COOELAK@1.1001:ProcessResponsibleFax">
    <vt:lpwstr/>
  </property>
  <property fmtid="{D5CDD505-2E9C-101B-9397-08002B2CF9AE}" pid="30" name="FSC#COOELAK@1.1001:ApproverFirstName">
    <vt:lpwstr/>
  </property>
  <property fmtid="{D5CDD505-2E9C-101B-9397-08002B2CF9AE}" pid="31" name="FSC#COOELAK@1.1001:ApproverSurName">
    <vt:lpwstr/>
  </property>
  <property fmtid="{D5CDD505-2E9C-101B-9397-08002B2CF9AE}" pid="32" name="FSC#COOELAK@1.1001:ApproverTitle">
    <vt:lpwstr/>
  </property>
  <property fmtid="{D5CDD505-2E9C-101B-9397-08002B2CF9AE}" pid="33" name="FSC#COOELAK@1.1001:ExternalDate">
    <vt:lpwstr/>
  </property>
  <property fmtid="{D5CDD505-2E9C-101B-9397-08002B2CF9AE}" pid="34" name="FSC#COOELAK@1.1001:SettlementApprovedAt">
    <vt:lpwstr/>
  </property>
  <property fmtid="{D5CDD505-2E9C-101B-9397-08002B2CF9AE}" pid="35" name="FSC#COOELAK@1.1001:BaseNumber">
    <vt:lpwstr>433.33</vt:lpwstr>
  </property>
  <property fmtid="{D5CDD505-2E9C-101B-9397-08002B2CF9AE}" pid="36" name="FSC#ELAKGOV@1.1001:PersonalSubjGender">
    <vt:lpwstr/>
  </property>
  <property fmtid="{D5CDD505-2E9C-101B-9397-08002B2CF9AE}" pid="37" name="FSC#ELAKGOV@1.1001:PersonalSubjFirstName">
    <vt:lpwstr/>
  </property>
  <property fmtid="{D5CDD505-2E9C-101B-9397-08002B2CF9AE}" pid="38" name="FSC#ELAKGOV@1.1001:PersonalSubjSurName">
    <vt:lpwstr/>
  </property>
  <property fmtid="{D5CDD505-2E9C-101B-9397-08002B2CF9AE}" pid="39" name="FSC#ELAKGOV@1.1001:PersonalSubjSalutation">
    <vt:lpwstr/>
  </property>
  <property fmtid="{D5CDD505-2E9C-101B-9397-08002B2CF9AE}" pid="40" name="FSC#ELAKGOV@1.1001:PersonalSubjAddress">
    <vt:lpwstr/>
  </property>
  <property fmtid="{D5CDD505-2E9C-101B-9397-08002B2CF9AE}" pid="41" name="initdone">
    <vt:bool>true</vt:bool>
  </property>
  <property fmtid="{D5CDD505-2E9C-101B-9397-08002B2CF9AE}" pid="42" name="BExAnalyzer_OldName">
    <vt:lpwstr>H2$$ (N352-0299).xls</vt:lpwstr>
  </property>
  <property fmtid="{D5CDD505-2E9C-101B-9397-08002B2CF9AE}" pid="43" name="FSC#ASTRACFG@15.1700:Abs_Fachbereich">
    <vt:lpwstr/>
  </property>
  <property fmtid="{D5CDD505-2E9C-101B-9397-08002B2CF9AE}" pid="44" name="FSC#ASTRACFG@15.1700:Abs_Fachbereichsfunktion">
    <vt:lpwstr/>
  </property>
  <property fmtid="{D5CDD505-2E9C-101B-9397-08002B2CF9AE}" pid="45" name="FSC#ASTRACFG@15.1700:Absender_Fusszeilen">
    <vt:lpwstr>Bundesamt für Strassen ASTRA_x000d_
_x000d_
www.astra.admin.ch</vt:lpwstr>
  </property>
  <property fmtid="{D5CDD505-2E9C-101B-9397-08002B2CF9AE}" pid="46" name="FSC#ASTRACFG@15.1700:Abteilung">
    <vt:lpwstr/>
  </property>
  <property fmtid="{D5CDD505-2E9C-101B-9397-08002B2CF9AE}" pid="47" name="FSC#ASTRACFG@15.1700:Bereich">
    <vt:lpwstr/>
  </property>
  <property fmtid="{D5CDD505-2E9C-101B-9397-08002B2CF9AE}" pid="48" name="FSC#ASTRACFG@15.1700:Fachbereich">
    <vt:lpwstr/>
  </property>
  <property fmtid="{D5CDD505-2E9C-101B-9397-08002B2CF9AE}" pid="49" name="FSC#ASTRACFG@15.1700:FilialeOrt">
    <vt:lpwstr/>
  </property>
  <property fmtid="{D5CDD505-2E9C-101B-9397-08002B2CF9AE}" pid="50" name="FSC#ASTRACFG@15.1700:Funktion">
    <vt:lpwstr/>
  </property>
  <property fmtid="{D5CDD505-2E9C-101B-9397-08002B2CF9AE}" pid="51" name="FSC#ASTRACFG@15.1700:Postadresse">
    <vt:lpwstr/>
  </property>
  <property fmtid="{D5CDD505-2E9C-101B-9397-08002B2CF9AE}" pid="52" name="FSC#ASTRACFG@15.1700:Standortadresse">
    <vt:lpwstr/>
  </property>
  <property fmtid="{D5CDD505-2E9C-101B-9397-08002B2CF9AE}" pid="53" name="FSC#UVEKCFG@15.1700:Function">
    <vt:lpwstr/>
  </property>
  <property fmtid="{D5CDD505-2E9C-101B-9397-08002B2CF9AE}" pid="54" name="FSC#UVEKCFG@15.1700:FileRespOrg">
    <vt:lpwstr>Netzplanung</vt:lpwstr>
  </property>
  <property fmtid="{D5CDD505-2E9C-101B-9397-08002B2CF9AE}" pid="55" name="FSC#UVEKCFG@15.1700:DefaultGroupFileResponsible">
    <vt:lpwstr/>
  </property>
  <property fmtid="{D5CDD505-2E9C-101B-9397-08002B2CF9AE}" pid="56" name="FSC#UVEKCFG@15.1700:FileRespFunction">
    <vt:lpwstr/>
  </property>
  <property fmtid="{D5CDD505-2E9C-101B-9397-08002B2CF9AE}" pid="57" name="FSC#UVEKCFG@15.1700:AssignedClassification">
    <vt:lpwstr/>
  </property>
  <property fmtid="{D5CDD505-2E9C-101B-9397-08002B2CF9AE}" pid="58" name="FSC#UVEKCFG@15.1700:AssignedClassificationCode">
    <vt:lpwstr/>
  </property>
  <property fmtid="{D5CDD505-2E9C-101B-9397-08002B2CF9AE}" pid="59" name="FSC#UVEKCFG@15.1700:FileResponsible">
    <vt:lpwstr/>
  </property>
  <property fmtid="{D5CDD505-2E9C-101B-9397-08002B2CF9AE}" pid="60" name="FSC#UVEKCFG@15.1700:FileResponsibleTel">
    <vt:lpwstr/>
  </property>
  <property fmtid="{D5CDD505-2E9C-101B-9397-08002B2CF9AE}" pid="61" name="FSC#UVEKCFG@15.1700:FileResponsibleEmail">
    <vt:lpwstr/>
  </property>
  <property fmtid="{D5CDD505-2E9C-101B-9397-08002B2CF9AE}" pid="62" name="FSC#UVEKCFG@15.1700:FileResponsibleFax">
    <vt:lpwstr/>
  </property>
  <property fmtid="{D5CDD505-2E9C-101B-9397-08002B2CF9AE}" pid="63" name="FSC#UVEKCFG@15.1700:FileResponsibleAddress">
    <vt:lpwstr/>
  </property>
  <property fmtid="{D5CDD505-2E9C-101B-9397-08002B2CF9AE}" pid="64" name="FSC#UVEKCFG@15.1700:FileResponsibleStreet">
    <vt:lpwstr/>
  </property>
  <property fmtid="{D5CDD505-2E9C-101B-9397-08002B2CF9AE}" pid="65" name="FSC#UVEKCFG@15.1700:FileResponsiblezipcode">
    <vt:lpwstr/>
  </property>
  <property fmtid="{D5CDD505-2E9C-101B-9397-08002B2CF9AE}" pid="66" name="FSC#UVEKCFG@15.1700:FileResponsiblecity">
    <vt:lpwstr/>
  </property>
  <property fmtid="{D5CDD505-2E9C-101B-9397-08002B2CF9AE}" pid="67" name="FSC#UVEKCFG@15.1700:FileResponsibleAbbreviation">
    <vt:lpwstr/>
  </property>
  <property fmtid="{D5CDD505-2E9C-101B-9397-08002B2CF9AE}" pid="68" name="FSC#UVEKCFG@15.1700:FileRespOrgHome">
    <vt:lpwstr/>
  </property>
  <property fmtid="{D5CDD505-2E9C-101B-9397-08002B2CF9AE}" pid="69" name="FSC#UVEKCFG@15.1700:CurrUserAbbreviation">
    <vt:lpwstr>Ali</vt:lpwstr>
  </property>
  <property fmtid="{D5CDD505-2E9C-101B-9397-08002B2CF9AE}" pid="70" name="FSC#UVEKCFG@15.1700:CategoryReference">
    <vt:lpwstr>433.33</vt:lpwstr>
  </property>
  <property fmtid="{D5CDD505-2E9C-101B-9397-08002B2CF9AE}" pid="71" name="FSC#UVEKCFG@15.1700:cooAddress">
    <vt:lpwstr>COO.2045.100.2.12390232</vt:lpwstr>
  </property>
  <property fmtid="{D5CDD505-2E9C-101B-9397-08002B2CF9AE}" pid="72" name="FSC#UVEKCFG@15.1700:sleeveFileReference">
    <vt:lpwstr/>
  </property>
  <property fmtid="{D5CDD505-2E9C-101B-9397-08002B2CF9AE}" pid="73" name="FSC#UVEKCFG@15.1700:BureauName">
    <vt:lpwstr>Office fédéral des routes</vt:lpwstr>
  </property>
  <property fmtid="{D5CDD505-2E9C-101B-9397-08002B2CF9AE}" pid="74" name="FSC#UVEKCFG@15.1700:BureauShortName">
    <vt:lpwstr>OFROU</vt:lpwstr>
  </property>
  <property fmtid="{D5CDD505-2E9C-101B-9397-08002B2CF9AE}" pid="75" name="FSC#UVEKCFG@15.1700:BureauWebsite">
    <vt:lpwstr>www.ofrou.admin.ch</vt:lpwstr>
  </property>
  <property fmtid="{D5CDD505-2E9C-101B-9397-08002B2CF9AE}" pid="76" name="FSC#UVEKCFG@15.1700:SubFileTitle">
    <vt:lpwstr>Anhang  G - KV für 3 Massnahmen (Mittelformat) ORIGINAL FICHIER DE BASE</vt:lpwstr>
  </property>
  <property fmtid="{D5CDD505-2E9C-101B-9397-08002B2CF9AE}" pid="77" name="FSC#UVEKCFG@15.1700:ForeignNumber">
    <vt:lpwstr/>
  </property>
  <property fmtid="{D5CDD505-2E9C-101B-9397-08002B2CF9AE}" pid="78" name="FSC#UVEKCFG@15.1700:Amtstitel">
    <vt:lpwstr/>
  </property>
  <property fmtid="{D5CDD505-2E9C-101B-9397-08002B2CF9AE}" pid="79" name="FSC#UVEKCFG@15.1700:ZusendungAm">
    <vt:lpwstr/>
  </property>
  <property fmtid="{D5CDD505-2E9C-101B-9397-08002B2CF9AE}" pid="80" name="FSC#UVEKCFG@15.1700:SignerLeft">
    <vt:lpwstr/>
  </property>
  <property fmtid="{D5CDD505-2E9C-101B-9397-08002B2CF9AE}" pid="81" name="FSC#UVEKCFG@15.1700:SignerRight">
    <vt:lpwstr/>
  </property>
  <property fmtid="{D5CDD505-2E9C-101B-9397-08002B2CF9AE}" pid="82" name="FSC#UVEKCFG@15.1700:SignerLeftJobTitle">
    <vt:lpwstr/>
  </property>
  <property fmtid="{D5CDD505-2E9C-101B-9397-08002B2CF9AE}" pid="83" name="FSC#UVEKCFG@15.1700:SignerRightJobTitle">
    <vt:lpwstr/>
  </property>
  <property fmtid="{D5CDD505-2E9C-101B-9397-08002B2CF9AE}" pid="84" name="FSC#UVEKCFG@15.1700:SignerLeftFunction">
    <vt:lpwstr/>
  </property>
  <property fmtid="{D5CDD505-2E9C-101B-9397-08002B2CF9AE}" pid="85" name="FSC#UVEKCFG@15.1700:SignerRightFunction">
    <vt:lpwstr/>
  </property>
  <property fmtid="{D5CDD505-2E9C-101B-9397-08002B2CF9AE}" pid="86" name="FSC#UVEKCFG@15.1700:SignerLeftUserRoleGroup">
    <vt:lpwstr/>
  </property>
  <property fmtid="{D5CDD505-2E9C-101B-9397-08002B2CF9AE}" pid="87" name="FSC#UVEKCFG@15.1700:SignerRightUserRoleGroup">
    <vt:lpwstr/>
  </property>
  <property fmtid="{D5CDD505-2E9C-101B-9397-08002B2CF9AE}" pid="88" name="FSC#UVEKCFG@15.1700:DocumentNumber">
    <vt:lpwstr>S421-0022</vt:lpwstr>
  </property>
  <property fmtid="{D5CDD505-2E9C-101B-9397-08002B2CF9AE}" pid="89" name="FSC#UVEKCFG@15.1700:AssignmentNumber">
    <vt:lpwstr/>
  </property>
  <property fmtid="{D5CDD505-2E9C-101B-9397-08002B2CF9AE}" pid="90" name="FSC#UVEKCFG@15.1700:EM_Personal">
    <vt:lpwstr/>
  </property>
  <property fmtid="{D5CDD505-2E9C-101B-9397-08002B2CF9AE}" pid="91" name="FSC#UVEKCFG@15.1700:EM_Geschlecht">
    <vt:lpwstr/>
  </property>
  <property fmtid="{D5CDD505-2E9C-101B-9397-08002B2CF9AE}" pid="92" name="FSC#UVEKCFG@15.1700:EM_GebDatum">
    <vt:lpwstr/>
  </property>
  <property fmtid="{D5CDD505-2E9C-101B-9397-08002B2CF9AE}" pid="93" name="FSC#UVEKCFG@15.1700:EM_Funktion">
    <vt:lpwstr/>
  </property>
  <property fmtid="{D5CDD505-2E9C-101B-9397-08002B2CF9AE}" pid="94" name="FSC#UVEKCFG@15.1700:EM_Beruf">
    <vt:lpwstr/>
  </property>
  <property fmtid="{D5CDD505-2E9C-101B-9397-08002B2CF9AE}" pid="95" name="FSC#UVEKCFG@15.1700:EM_SVNR">
    <vt:lpwstr/>
  </property>
  <property fmtid="{D5CDD505-2E9C-101B-9397-08002B2CF9AE}" pid="96" name="FSC#UVEKCFG@15.1700:EM_Familienstand">
    <vt:lpwstr/>
  </property>
  <property fmtid="{D5CDD505-2E9C-101B-9397-08002B2CF9AE}" pid="97" name="FSC#UVEKCFG@15.1700:EM_Muttersprache">
    <vt:lpwstr/>
  </property>
  <property fmtid="{D5CDD505-2E9C-101B-9397-08002B2CF9AE}" pid="98" name="FSC#UVEKCFG@15.1700:EM_Geboren_in">
    <vt:lpwstr/>
  </property>
  <property fmtid="{D5CDD505-2E9C-101B-9397-08002B2CF9AE}" pid="99" name="FSC#UVEKCFG@15.1700:EM_Briefanrede">
    <vt:lpwstr/>
  </property>
  <property fmtid="{D5CDD505-2E9C-101B-9397-08002B2CF9AE}" pid="100" name="FSC#UVEKCFG@15.1700:EM_Kommunikationssprache">
    <vt:lpwstr/>
  </property>
  <property fmtid="{D5CDD505-2E9C-101B-9397-08002B2CF9AE}" pid="101" name="FSC#UVEKCFG@15.1700:EM_Webseite">
    <vt:lpwstr/>
  </property>
  <property fmtid="{D5CDD505-2E9C-101B-9397-08002B2CF9AE}" pid="102" name="FSC#UVEKCFG@15.1700:EM_TelNr_Business">
    <vt:lpwstr/>
  </property>
  <property fmtid="{D5CDD505-2E9C-101B-9397-08002B2CF9AE}" pid="103" name="FSC#UVEKCFG@15.1700:EM_TelNr_Private">
    <vt:lpwstr/>
  </property>
  <property fmtid="{D5CDD505-2E9C-101B-9397-08002B2CF9AE}" pid="104" name="FSC#UVEKCFG@15.1700:EM_TelNr_Mobile">
    <vt:lpwstr/>
  </property>
  <property fmtid="{D5CDD505-2E9C-101B-9397-08002B2CF9AE}" pid="105" name="FSC#UVEKCFG@15.1700:EM_TelNr_Other">
    <vt:lpwstr/>
  </property>
  <property fmtid="{D5CDD505-2E9C-101B-9397-08002B2CF9AE}" pid="106" name="FSC#UVEKCFG@15.1700:EM_TelNr_Fax">
    <vt:lpwstr/>
  </property>
  <property fmtid="{D5CDD505-2E9C-101B-9397-08002B2CF9AE}" pid="107" name="FSC#UVEKCFG@15.1700:EM_EMail1">
    <vt:lpwstr/>
  </property>
  <property fmtid="{D5CDD505-2E9C-101B-9397-08002B2CF9AE}" pid="108" name="FSC#UVEKCFG@15.1700:EM_EMail2">
    <vt:lpwstr/>
  </property>
  <property fmtid="{D5CDD505-2E9C-101B-9397-08002B2CF9AE}" pid="109" name="FSC#UVEKCFG@15.1700:EM_EMail3">
    <vt:lpwstr/>
  </property>
  <property fmtid="{D5CDD505-2E9C-101B-9397-08002B2CF9AE}" pid="110" name="FSC#UVEKCFG@15.1700:EM_Name">
    <vt:lpwstr/>
  </property>
  <property fmtid="{D5CDD505-2E9C-101B-9397-08002B2CF9AE}" pid="111" name="FSC#UVEKCFG@15.1700:EM_UID">
    <vt:lpwstr/>
  </property>
  <property fmtid="{D5CDD505-2E9C-101B-9397-08002B2CF9AE}" pid="112" name="FSC#UVEKCFG@15.1700:EM_Rechtsform">
    <vt:lpwstr/>
  </property>
  <property fmtid="{D5CDD505-2E9C-101B-9397-08002B2CF9AE}" pid="113" name="FSC#UVEKCFG@15.1700:EM_Klassifizierung">
    <vt:lpwstr/>
  </property>
  <property fmtid="{D5CDD505-2E9C-101B-9397-08002B2CF9AE}" pid="114" name="FSC#UVEKCFG@15.1700:EM_Gruendungsjahr">
    <vt:lpwstr/>
  </property>
  <property fmtid="{D5CDD505-2E9C-101B-9397-08002B2CF9AE}" pid="115" name="FSC#UVEKCFG@15.1700:EM_Versandart">
    <vt:lpwstr>B-Post</vt:lpwstr>
  </property>
  <property fmtid="{D5CDD505-2E9C-101B-9397-08002B2CF9AE}" pid="116" name="FSC#UVEKCFG@15.1700:EM_Versandvermek">
    <vt:lpwstr/>
  </property>
  <property fmtid="{D5CDD505-2E9C-101B-9397-08002B2CF9AE}" pid="117" name="FSC#UVEKCFG@15.1700:EM_Anrede">
    <vt:lpwstr/>
  </property>
  <property fmtid="{D5CDD505-2E9C-101B-9397-08002B2CF9AE}" pid="118" name="FSC#UVEKCFG@15.1700:EM_Titel">
    <vt:lpwstr/>
  </property>
  <property fmtid="{D5CDD505-2E9C-101B-9397-08002B2CF9AE}" pid="119" name="FSC#UVEKCFG@15.1700:EM_Nachgestellter_Titel">
    <vt:lpwstr/>
  </property>
  <property fmtid="{D5CDD505-2E9C-101B-9397-08002B2CF9AE}" pid="120" name="FSC#UVEKCFG@15.1700:EM_Vorname">
    <vt:lpwstr/>
  </property>
  <property fmtid="{D5CDD505-2E9C-101B-9397-08002B2CF9AE}" pid="121" name="FSC#UVEKCFG@15.1700:EM_Nachname">
    <vt:lpwstr/>
  </property>
  <property fmtid="{D5CDD505-2E9C-101B-9397-08002B2CF9AE}" pid="122" name="FSC#UVEKCFG@15.1700:EM_Kurzbezeichnung">
    <vt:lpwstr/>
  </property>
  <property fmtid="{D5CDD505-2E9C-101B-9397-08002B2CF9AE}" pid="123" name="FSC#UVEKCFG@15.1700:EM_Organisations_Zeile_1">
    <vt:lpwstr/>
  </property>
  <property fmtid="{D5CDD505-2E9C-101B-9397-08002B2CF9AE}" pid="124" name="FSC#UVEKCFG@15.1700:EM_Organisations_Zeile_2">
    <vt:lpwstr/>
  </property>
  <property fmtid="{D5CDD505-2E9C-101B-9397-08002B2CF9AE}" pid="125" name="FSC#UVEKCFG@15.1700:EM_Organisations_Zeile_3">
    <vt:lpwstr/>
  </property>
  <property fmtid="{D5CDD505-2E9C-101B-9397-08002B2CF9AE}" pid="126" name="FSC#UVEKCFG@15.1700:EM_Strasse">
    <vt:lpwstr/>
  </property>
  <property fmtid="{D5CDD505-2E9C-101B-9397-08002B2CF9AE}" pid="127" name="FSC#UVEKCFG@15.1700:EM_Hausnummer">
    <vt:lpwstr/>
  </property>
  <property fmtid="{D5CDD505-2E9C-101B-9397-08002B2CF9AE}" pid="128" name="FSC#UVEKCFG@15.1700:EM_Strasse2">
    <vt:lpwstr/>
  </property>
  <property fmtid="{D5CDD505-2E9C-101B-9397-08002B2CF9AE}" pid="129" name="FSC#UVEKCFG@15.1700:EM_Hausnummer_Zusatz">
    <vt:lpwstr/>
  </property>
  <property fmtid="{D5CDD505-2E9C-101B-9397-08002B2CF9AE}" pid="130" name="FSC#UVEKCFG@15.1700:EM_Postfach">
    <vt:lpwstr/>
  </property>
  <property fmtid="{D5CDD505-2E9C-101B-9397-08002B2CF9AE}" pid="131" name="FSC#UVEKCFG@15.1700:EM_PLZ">
    <vt:lpwstr/>
  </property>
  <property fmtid="{D5CDD505-2E9C-101B-9397-08002B2CF9AE}" pid="132" name="FSC#UVEKCFG@15.1700:EM_Ort">
    <vt:lpwstr/>
  </property>
  <property fmtid="{D5CDD505-2E9C-101B-9397-08002B2CF9AE}" pid="133" name="FSC#UVEKCFG@15.1700:EM_Land">
    <vt:lpwstr/>
  </property>
  <property fmtid="{D5CDD505-2E9C-101B-9397-08002B2CF9AE}" pid="134" name="FSC#UVEKCFG@15.1700:EM_E_Mail_Adresse">
    <vt:lpwstr/>
  </property>
  <property fmtid="{D5CDD505-2E9C-101B-9397-08002B2CF9AE}" pid="135" name="FSC#UVEKCFG@15.1700:EM_Funktionsbezeichnung">
    <vt:lpwstr/>
  </property>
  <property fmtid="{D5CDD505-2E9C-101B-9397-08002B2CF9AE}" pid="136" name="FSC#UVEKCFG@15.1700:EM_Serienbrieffeld_1">
    <vt:lpwstr/>
  </property>
  <property fmtid="{D5CDD505-2E9C-101B-9397-08002B2CF9AE}" pid="137" name="FSC#UVEKCFG@15.1700:EM_Serienbrieffeld_2">
    <vt:lpwstr/>
  </property>
  <property fmtid="{D5CDD505-2E9C-101B-9397-08002B2CF9AE}" pid="138" name="FSC#UVEKCFG@15.1700:EM_Serienbrieffeld_3">
    <vt:lpwstr/>
  </property>
  <property fmtid="{D5CDD505-2E9C-101B-9397-08002B2CF9AE}" pid="139" name="FSC#UVEKCFG@15.1700:EM_Serienbrieffeld_4">
    <vt:lpwstr/>
  </property>
  <property fmtid="{D5CDD505-2E9C-101B-9397-08002B2CF9AE}" pid="140" name="FSC#UVEKCFG@15.1700:EM_Serienbrieffeld_5">
    <vt:lpwstr/>
  </property>
  <property fmtid="{D5CDD505-2E9C-101B-9397-08002B2CF9AE}" pid="141" name="FSC#UVEKCFG@15.1700:EM_Address">
    <vt:lpwstr/>
  </property>
  <property fmtid="{D5CDD505-2E9C-101B-9397-08002B2CF9AE}" pid="142" name="FSC#UVEKCFG@15.1700:Abs_Nachname">
    <vt:lpwstr/>
  </property>
  <property fmtid="{D5CDD505-2E9C-101B-9397-08002B2CF9AE}" pid="143" name="FSC#UVEKCFG@15.1700:Abs_Vorname">
    <vt:lpwstr/>
  </property>
  <property fmtid="{D5CDD505-2E9C-101B-9397-08002B2CF9AE}" pid="144" name="FSC#UVEKCFG@15.1700:Abs_Zeichen">
    <vt:lpwstr/>
  </property>
  <property fmtid="{D5CDD505-2E9C-101B-9397-08002B2CF9AE}" pid="145" name="FSC#UVEKCFG@15.1700:Anrede">
    <vt:lpwstr/>
  </property>
  <property fmtid="{D5CDD505-2E9C-101B-9397-08002B2CF9AE}" pid="146" name="FSC#UVEKCFG@15.1700:EM_Versandartspez">
    <vt:lpwstr/>
  </property>
  <property fmtid="{D5CDD505-2E9C-101B-9397-08002B2CF9AE}" pid="147" name="FSC#UVEKCFG@15.1700:Briefdatum">
    <vt:lpwstr>14.10.2019</vt:lpwstr>
  </property>
  <property fmtid="{D5CDD505-2E9C-101B-9397-08002B2CF9AE}" pid="148" name="FSC#UVEKCFG@15.1700:Empf_Zeichen">
    <vt:lpwstr/>
  </property>
  <property fmtid="{D5CDD505-2E9C-101B-9397-08002B2CF9AE}" pid="149" name="FSC#UVEKCFG@15.1700:FilialePLZ">
    <vt:lpwstr/>
  </property>
  <property fmtid="{D5CDD505-2E9C-101B-9397-08002B2CF9AE}" pid="150" name="FSC#UVEKCFG@15.1700:Gegenstand">
    <vt:lpwstr>BETREFF</vt:lpwstr>
  </property>
  <property fmtid="{D5CDD505-2E9C-101B-9397-08002B2CF9AE}" pid="151" name="FSC#UVEKCFG@15.1700:Nummer">
    <vt:lpwstr>S421-0022</vt:lpwstr>
  </property>
  <property fmtid="{D5CDD505-2E9C-101B-9397-08002B2CF9AE}" pid="152" name="FSC#UVEKCFG@15.1700:Unterschrift_Nachname">
    <vt:lpwstr/>
  </property>
  <property fmtid="{D5CDD505-2E9C-101B-9397-08002B2CF9AE}" pid="153" name="FSC#UVEKCFG@15.1700:Unterschrift_Vorname">
    <vt:lpwstr/>
  </property>
  <property fmtid="{D5CDD505-2E9C-101B-9397-08002B2CF9AE}" pid="154" name="FSC#COOELAK@1.1001:CurrentUserRolePos">
    <vt:lpwstr>Collaborateur, -trice spécialisé(e)</vt:lpwstr>
  </property>
  <property fmtid="{D5CDD505-2E9C-101B-9397-08002B2CF9AE}" pid="155" name="FSC#COOELAK@1.1001:CurrentUserEmail">
    <vt:lpwstr>michel.alt@astra.admin.ch</vt:lpwstr>
  </property>
  <property fmtid="{D5CDD505-2E9C-101B-9397-08002B2CF9AE}" pid="156" name="FSC#ATSTATECFG@1.1001:Office">
    <vt:lpwstr/>
  </property>
  <property fmtid="{D5CDD505-2E9C-101B-9397-08002B2CF9AE}" pid="157" name="FSC#ATSTATECFG@1.1001:Agent">
    <vt:lpwstr/>
  </property>
  <property fmtid="{D5CDD505-2E9C-101B-9397-08002B2CF9AE}" pid="158" name="FSC#ATSTATECFG@1.1001:AgentPhone">
    <vt:lpwstr/>
  </property>
  <property fmtid="{D5CDD505-2E9C-101B-9397-08002B2CF9AE}" pid="159" name="FSC#ATSTATECFG@1.1001:DepartmentFax">
    <vt:lpwstr/>
  </property>
  <property fmtid="{D5CDD505-2E9C-101B-9397-08002B2CF9AE}" pid="160" name="FSC#ATSTATECFG@1.1001:DepartmentEmail">
    <vt:lpwstr/>
  </property>
  <property fmtid="{D5CDD505-2E9C-101B-9397-08002B2CF9AE}" pid="161" name="FSC#ATSTATECFG@1.1001:SubfileDate">
    <vt:lpwstr/>
  </property>
  <property fmtid="{D5CDD505-2E9C-101B-9397-08002B2CF9AE}" pid="162" name="FSC#ATSTATECFG@1.1001:SubfileSubject">
    <vt:lpwstr>Anhang  G - KV für 3 Massnahmen (Mittelformat) ORIGINAL FICHIER DE BASE</vt:lpwstr>
  </property>
  <property fmtid="{D5CDD505-2E9C-101B-9397-08002B2CF9AE}" pid="163" name="FSC#ATSTATECFG@1.1001:DepartmentZipCode">
    <vt:lpwstr/>
  </property>
  <property fmtid="{D5CDD505-2E9C-101B-9397-08002B2CF9AE}" pid="164" name="FSC#ATSTATECFG@1.1001:DepartmentCountry">
    <vt:lpwstr/>
  </property>
  <property fmtid="{D5CDD505-2E9C-101B-9397-08002B2CF9AE}" pid="165" name="FSC#ATSTATECFG@1.1001:DepartmentCity">
    <vt:lpwstr/>
  </property>
  <property fmtid="{D5CDD505-2E9C-101B-9397-08002B2CF9AE}" pid="166" name="FSC#ATSTATECFG@1.1001:DepartmentStreet">
    <vt:lpwstr/>
  </property>
  <property fmtid="{D5CDD505-2E9C-101B-9397-08002B2CF9AE}" pid="167" name="FSC#ATSTATECFG@1.1001:DepartmentDVR">
    <vt:lpwstr/>
  </property>
  <property fmtid="{D5CDD505-2E9C-101B-9397-08002B2CF9AE}" pid="168" name="FSC#ATSTATECFG@1.1001:DepartmentUID">
    <vt:lpwstr/>
  </property>
  <property fmtid="{D5CDD505-2E9C-101B-9397-08002B2CF9AE}" pid="169" name="FSC#ATSTATECFG@1.1001:SubfileReference">
    <vt:lpwstr>433.33-00086/00013/00038/00029</vt:lpwstr>
  </property>
  <property fmtid="{D5CDD505-2E9C-101B-9397-08002B2CF9AE}" pid="170" name="FSC#ATSTATECFG@1.1001:Clause">
    <vt:lpwstr/>
  </property>
  <property fmtid="{D5CDD505-2E9C-101B-9397-08002B2CF9AE}" pid="171" name="FSC#ATSTATECFG@1.1001:ApprovedSignature">
    <vt:lpwstr/>
  </property>
  <property fmtid="{D5CDD505-2E9C-101B-9397-08002B2CF9AE}" pid="172" name="FSC#ATSTATECFG@1.1001:BankAccount">
    <vt:lpwstr/>
  </property>
  <property fmtid="{D5CDD505-2E9C-101B-9397-08002B2CF9AE}" pid="173" name="FSC#ATSTATECFG@1.1001:BankAccountOwner">
    <vt:lpwstr/>
  </property>
  <property fmtid="{D5CDD505-2E9C-101B-9397-08002B2CF9AE}" pid="174" name="FSC#ATSTATECFG@1.1001:BankInstitute">
    <vt:lpwstr/>
  </property>
  <property fmtid="{D5CDD505-2E9C-101B-9397-08002B2CF9AE}" pid="175" name="FSC#ATSTATECFG@1.1001:BankAccountID">
    <vt:lpwstr/>
  </property>
  <property fmtid="{D5CDD505-2E9C-101B-9397-08002B2CF9AE}" pid="176" name="FSC#ATSTATECFG@1.1001:BankAccountIBAN">
    <vt:lpwstr/>
  </property>
  <property fmtid="{D5CDD505-2E9C-101B-9397-08002B2CF9AE}" pid="177" name="FSC#ATSTATECFG@1.1001:BankAccountBIC">
    <vt:lpwstr/>
  </property>
  <property fmtid="{D5CDD505-2E9C-101B-9397-08002B2CF9AE}" pid="178" name="FSC#ATSTATECFG@1.1001:BankName">
    <vt:lpwstr/>
  </property>
  <property fmtid="{D5CDD505-2E9C-101B-9397-08002B2CF9AE}" pid="179" name="FSC#FSCFOLIO@1.1001:docpropproject">
    <vt:lpwstr/>
  </property>
</Properties>
</file>